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54" activeTab="3"/>
  </bookViews>
  <sheets>
    <sheet name="SFP" sheetId="1" r:id="rId1"/>
    <sheet name="SCI" sheetId="2" r:id="rId2"/>
    <sheet name="SCE" sheetId="3" r:id="rId3"/>
    <sheet name="SCF" sheetId="4" r:id="rId4"/>
  </sheets>
  <externalReferences>
    <externalReference r:id="rId7"/>
  </externalReferences>
  <definedNames>
    <definedName name="_xlnm.Print_Area" localSheetId="2">'SCE'!$A$1:$H$26</definedName>
    <definedName name="_xlnm.Print_Area" localSheetId="3">'SCF'!$A$1:$I$52</definedName>
    <definedName name="_xlnm.Print_Area" localSheetId="1">'SCI'!$A$1:$G$52</definedName>
    <definedName name="_xlnm.Print_Area" localSheetId="0">'SFP'!$A$1:$H$56</definedName>
  </definedNames>
  <calcPr fullCalcOnLoad="1"/>
</workbook>
</file>

<file path=xl/sharedStrings.xml><?xml version="1.0" encoding="utf-8"?>
<sst xmlns="http://schemas.openxmlformats.org/spreadsheetml/2006/main" count="147" uniqueCount="128">
  <si>
    <t>AFP RETIREMENT AND SEPARATION BENEFITS SYSTEM</t>
  </si>
  <si>
    <t>Depreciation and amortization</t>
  </si>
  <si>
    <t>ASSETS</t>
  </si>
  <si>
    <t>TOTAL ASSETS</t>
  </si>
  <si>
    <t>LIABILITIES AND FUND EQUITY</t>
  </si>
  <si>
    <t>Current Liabilities</t>
  </si>
  <si>
    <t>Fund Equity</t>
  </si>
  <si>
    <t>TOTAL LIABILITIES AND FUND EQUITY</t>
  </si>
  <si>
    <t>REVENUES</t>
  </si>
  <si>
    <t>Equity holdings in subsidiaries and associates</t>
  </si>
  <si>
    <t>INVESTMENT AND OPERATING EXPENSES</t>
  </si>
  <si>
    <t>Evaluation, legal and collection</t>
  </si>
  <si>
    <t>Consultant and retainer fees</t>
  </si>
  <si>
    <t>Meetings and conferences</t>
  </si>
  <si>
    <t>Taxes and licenses</t>
  </si>
  <si>
    <t>Provision for probable losses</t>
  </si>
  <si>
    <t>GENERAL AND ADMINISTRATIVE EXPENSES</t>
  </si>
  <si>
    <t>Salaries and employee benefits</t>
  </si>
  <si>
    <t>Transportation and travel</t>
  </si>
  <si>
    <t>Utilities</t>
  </si>
  <si>
    <t>Repairs and maintenance</t>
  </si>
  <si>
    <t>Communication</t>
  </si>
  <si>
    <t>Janitorial</t>
  </si>
  <si>
    <t>Insurance</t>
  </si>
  <si>
    <t>Advertising and publications</t>
  </si>
  <si>
    <t>Miscellaneous</t>
  </si>
  <si>
    <t>CASH FLOWS FROM OPERATING ACTIVITIES</t>
  </si>
  <si>
    <t>Net income</t>
  </si>
  <si>
    <t>Adjustments:</t>
  </si>
  <si>
    <t>Changes in operating assets and liabilities:</t>
  </si>
  <si>
    <t>Other current assets</t>
  </si>
  <si>
    <t>Interest received</t>
  </si>
  <si>
    <t>CASH FLOWS FROM INVESTING ACTIVITIES</t>
  </si>
  <si>
    <t>Acquisition of property and equipment</t>
  </si>
  <si>
    <t>CASH FLOWS FROM FINANCING ACTIVITIES</t>
  </si>
  <si>
    <t>Note</t>
  </si>
  <si>
    <t>Cash and cash equivalents</t>
  </si>
  <si>
    <t>Accounts payable and accrued expenses</t>
  </si>
  <si>
    <t>Supplies and materials</t>
  </si>
  <si>
    <t>Current portion of loans receivable</t>
  </si>
  <si>
    <t>Investment in bonds</t>
  </si>
  <si>
    <t>Current portion of estimated liability on earnings</t>
  </si>
  <si>
    <t xml:space="preserve">     of members' contributions</t>
  </si>
  <si>
    <t>Estimated liability on earnings of members'</t>
  </si>
  <si>
    <t xml:space="preserve">     contributions</t>
  </si>
  <si>
    <t>Deposits and other liabilities</t>
  </si>
  <si>
    <t>Lending operations</t>
  </si>
  <si>
    <t>SSS, Medicare and Pag-IBIG contributions</t>
  </si>
  <si>
    <t>Real estate rentals</t>
  </si>
  <si>
    <t>Real estate operations</t>
  </si>
  <si>
    <t>STATEMENTS OF FINANCIAL POSITION</t>
  </si>
  <si>
    <t>STATEMENTS OF COMPREHENSIVE INCOME</t>
  </si>
  <si>
    <t>STATEMENTS OF CHANGES IN EQUITY</t>
  </si>
  <si>
    <t>STATEMENTS OF CASH FLOWS</t>
  </si>
  <si>
    <t>TOTAL EXPENSES</t>
  </si>
  <si>
    <t>Members' contributions payable</t>
  </si>
  <si>
    <t xml:space="preserve">     Depreciation and amortization</t>
  </si>
  <si>
    <t xml:space="preserve">     Interest income</t>
  </si>
  <si>
    <t xml:space="preserve">     Doubtful accounts and probable losses</t>
  </si>
  <si>
    <t xml:space="preserve">     Short-term investments</t>
  </si>
  <si>
    <t xml:space="preserve">     Receivables</t>
  </si>
  <si>
    <t xml:space="preserve">     Loans receivable</t>
  </si>
  <si>
    <t xml:space="preserve">     Installment contracts receivable</t>
  </si>
  <si>
    <t xml:space="preserve">     Other current assets</t>
  </si>
  <si>
    <t xml:space="preserve">     Accounts payable and accrued expenses</t>
  </si>
  <si>
    <t xml:space="preserve">     Deposits and other liabilities</t>
  </si>
  <si>
    <t>Operating income before working capital changes</t>
  </si>
  <si>
    <t xml:space="preserve">OTHER COMPREHENSIVE INCOME </t>
  </si>
  <si>
    <t xml:space="preserve">TOTAL COMPREHENSIVE INCOME </t>
  </si>
  <si>
    <t>Membership relations and information</t>
  </si>
  <si>
    <t>Interest expense, members' contributions</t>
  </si>
  <si>
    <t>Net cash used in financing activities</t>
  </si>
  <si>
    <t>CASH AND CASH EQUIVALENTS AT BEGINNING OF YEAR</t>
  </si>
  <si>
    <t>CASH AND CASH EQUIVALENTS AT END OF YEAR</t>
  </si>
  <si>
    <t>Add/(Deduct):</t>
  </si>
  <si>
    <t>PROFIT FOR THE YEAR</t>
  </si>
  <si>
    <t>Non-Current Liabilities</t>
  </si>
  <si>
    <t>Non-current investments</t>
  </si>
  <si>
    <t>Current assets</t>
  </si>
  <si>
    <t>Non-current assets</t>
  </si>
  <si>
    <t>Decrease (increase) in:</t>
  </si>
  <si>
    <t>Increase (decrease) in:</t>
  </si>
  <si>
    <t>Net cash provided by/(used in) operating activities</t>
  </si>
  <si>
    <t>Payment of interest on members’ contributions</t>
  </si>
  <si>
    <t>Government contribution</t>
  </si>
  <si>
    <t>Cumulative changes in fair value of investments</t>
  </si>
  <si>
    <t>Retained earnings</t>
  </si>
  <si>
    <t>Short-term investments</t>
  </si>
  <si>
    <t>Note 23</t>
  </si>
  <si>
    <t>Comprehensive income for the year</t>
  </si>
  <si>
    <t>(As restated)
Note 33</t>
  </si>
  <si>
    <t xml:space="preserve">     Real estate inventories</t>
  </si>
  <si>
    <t>Note 12</t>
  </si>
  <si>
    <t>For the Years Ended December 31, 2019 and 2018</t>
  </si>
  <si>
    <t>Balance at January 1, 2019, as restated</t>
  </si>
  <si>
    <t>Balance at December 31, 2019</t>
  </si>
  <si>
    <t>Balance at January 1, 2018</t>
  </si>
  <si>
    <t>Balance at December 31, 2018, as restated</t>
  </si>
  <si>
    <t>The Notes on pages 9 to 41 form part of these financial statements.</t>
  </si>
  <si>
    <t>Unrealized income (loss) from financial assets at FVOCI</t>
  </si>
  <si>
    <t>Net cash provided by investing activities</t>
  </si>
  <si>
    <t>NET INCREASE IN CASH AND CASH EQUIVALENTS</t>
  </si>
  <si>
    <t>Receivables-net</t>
  </si>
  <si>
    <t>Real estate inventories-net</t>
  </si>
  <si>
    <t>Installment contracts receivable-net</t>
  </si>
  <si>
    <t>Advances to subsidiaries and associates-net</t>
  </si>
  <si>
    <t>Investments in subsidiaries-net</t>
  </si>
  <si>
    <t>Investments in real estate-net</t>
  </si>
  <si>
    <t>Investment property-net</t>
  </si>
  <si>
    <t>Property and equipment-net</t>
  </si>
  <si>
    <t>Other non-current assets-net</t>
  </si>
  <si>
    <t>Loans receivable-net of current portion</t>
  </si>
  <si>
    <t>Members' contributions payable-net of current portion</t>
  </si>
  <si>
    <t>As at December 31, 2019 and 2018</t>
  </si>
  <si>
    <t>(Amounts in Philippine Peso)</t>
  </si>
  <si>
    <t>Changes in equity</t>
  </si>
  <si>
    <t>Total fund 
equity</t>
  </si>
  <si>
    <t>Note 29</t>
  </si>
  <si>
    <t>Correction of prior period errors (note 31)</t>
  </si>
  <si>
    <t>23,29</t>
  </si>
  <si>
    <t xml:space="preserve">     Equity in net loss of subsidiaries and associates</t>
  </si>
  <si>
    <t>Proceeds from sale of  real estate</t>
  </si>
  <si>
    <t>Refund of advances for operating expenses</t>
  </si>
  <si>
    <t>TOTAL LIABILITIES</t>
  </si>
  <si>
    <t>Fund management operations</t>
  </si>
  <si>
    <t>2018
(As restated)
Note 31</t>
  </si>
  <si>
    <t>Refund of members’ contributions-net</t>
  </si>
  <si>
    <t>Proceeds from matured bonds and commercial papers-net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</si>
</sst>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&quot;₱&quot;#,##0;\-&quot;₱&quot;#,##0"/>
    <numFmt numFmtId="171" formatCode="&quot;₱&quot;#,##0;[Red]\-&quot;₱&quot;#,##0"/>
    <numFmt numFmtId="172" formatCode="&quot;₱&quot;#,##0.00;\-&quot;₱&quot;#,##0.00"/>
    <numFmt numFmtId="173" formatCode="&quot;₱&quot;#,##0.00;[Red]\-&quot;₱&quot;#,##0.00"/>
    <numFmt numFmtId="174" formatCode="_-&quot;₱&quot;* #,##0_-;\-&quot;₱&quot;* #,##0_-;_-&quot;₱&quot;* &quot;-&quot;_-;_-@_-"/>
    <numFmt numFmtId="175" formatCode="_-* #,##0_-;\-* #,##0_-;_-* &quot;-&quot;_-;_-@_-"/>
    <numFmt numFmtId="176" formatCode="_-&quot;₱&quot;* #,##0.00_-;\-&quot;₱&quot;* #,##0.00_-;_-&quot;₱&quot;* &quot;-&quot;??_-;_-@_-"/>
    <numFmt numFmtId="177" formatCode="_-* #,##0.00_-;\-* #,##0.00_-;_-* &quot;-&quot;??_-;_-@_-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[$-409]mmmm\ d\,\ yyyy;@"/>
    <numFmt numFmtId="185" formatCode="0.000%"/>
    <numFmt numFmtId="186" formatCode="_(* #,##0.000_);_(* \(#,##0.000\);_(* &quot;-&quot;??_);_(@_)"/>
    <numFmt numFmtId="187" formatCode="0_);\(0\)"/>
    <numFmt numFmtId="188" formatCode="_(* #,##0.000000_);_(* \(#,##0.000000\);_(* &quot;-&quot;??_);_(@_)"/>
    <numFmt numFmtId="189" formatCode="_(* #,##0.0_);_(* \(#,##0.0\);_(* &quot;-&quot;??_);_(@_)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[$-3409]dddd\,\ mmmm\ d\,\ yyyy"/>
    <numFmt numFmtId="197" formatCode="[$-409]h:mm:ss\ AM/PM"/>
    <numFmt numFmtId="198" formatCode="&quot;₱&quot;#,##0.00"/>
    <numFmt numFmtId="19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</borders>
  <cellStyleXfs count="4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1" fillId="3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35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36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4" borderId="1" applyNumberFormat="0" applyAlignment="0" applyProtection="0"/>
    <xf numFmtId="0" fontId="40" fillId="0" borderId="8" applyNumberFormat="0" applyFill="0" applyAlignment="0" applyProtection="0"/>
    <xf numFmtId="0" fontId="41" fillId="35" borderId="0" applyNumberFormat="0" applyBorder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42" fillId="30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90" fontId="5" fillId="0" borderId="0" xfId="314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90" fontId="8" fillId="0" borderId="0" xfId="312" applyNumberFormat="1" applyFont="1" applyAlignment="1">
      <alignment/>
    </xf>
    <xf numFmtId="190" fontId="5" fillId="0" borderId="0" xfId="312" applyNumberFormat="1" applyFont="1" applyAlignment="1">
      <alignment/>
    </xf>
    <xf numFmtId="190" fontId="6" fillId="0" borderId="0" xfId="312" applyNumberFormat="1" applyFont="1" applyAlignment="1">
      <alignment/>
    </xf>
    <xf numFmtId="0" fontId="8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190" fontId="9" fillId="0" borderId="15" xfId="0" applyNumberFormat="1" applyFont="1" applyFill="1" applyBorder="1" applyAlignment="1">
      <alignment/>
    </xf>
    <xf numFmtId="190" fontId="6" fillId="0" borderId="15" xfId="0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190" fontId="8" fillId="0" borderId="0" xfId="312" applyNumberFormat="1" applyFont="1" applyFill="1" applyAlignment="1">
      <alignment/>
    </xf>
    <xf numFmtId="190" fontId="9" fillId="0" borderId="0" xfId="312" applyNumberFormat="1" applyFont="1" applyFill="1" applyAlignment="1">
      <alignment/>
    </xf>
    <xf numFmtId="0" fontId="9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190" fontId="8" fillId="0" borderId="16" xfId="332" applyNumberFormat="1" applyFont="1" applyFill="1" applyBorder="1" applyAlignment="1">
      <alignment/>
    </xf>
    <xf numFmtId="190" fontId="5" fillId="0" borderId="16" xfId="33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90" fontId="9" fillId="0" borderId="0" xfId="312" applyNumberFormat="1" applyFont="1" applyFill="1" applyBorder="1" applyAlignment="1">
      <alignment/>
    </xf>
    <xf numFmtId="190" fontId="6" fillId="0" borderId="0" xfId="312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190" fontId="8" fillId="0" borderId="15" xfId="333" applyNumberFormat="1" applyFont="1" applyFill="1" applyBorder="1" applyAlignment="1">
      <alignment/>
    </xf>
    <xf numFmtId="190" fontId="5" fillId="0" borderId="15" xfId="333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90" fontId="8" fillId="0" borderId="0" xfId="0" applyNumberFormat="1" applyFont="1" applyFill="1" applyBorder="1" applyAlignment="1">
      <alignment/>
    </xf>
    <xf numFmtId="190" fontId="5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90" fontId="8" fillId="0" borderId="14" xfId="333" applyNumberFormat="1" applyFont="1" applyFill="1" applyBorder="1" applyAlignment="1">
      <alignment/>
    </xf>
    <xf numFmtId="190" fontId="5" fillId="0" borderId="14" xfId="333" applyNumberFormat="1" applyFont="1" applyFill="1" applyBorder="1" applyAlignment="1">
      <alignment/>
    </xf>
    <xf numFmtId="43" fontId="5" fillId="0" borderId="0" xfId="312" applyFont="1" applyFill="1" applyBorder="1" applyAlignment="1">
      <alignment/>
    </xf>
    <xf numFmtId="0" fontId="5" fillId="0" borderId="14" xfId="0" applyFont="1" applyFill="1" applyBorder="1" applyAlignment="1">
      <alignment/>
    </xf>
    <xf numFmtId="190" fontId="8" fillId="0" borderId="14" xfId="312" applyNumberFormat="1" applyFont="1" applyFill="1" applyBorder="1" applyAlignment="1">
      <alignment/>
    </xf>
    <xf numFmtId="190" fontId="5" fillId="0" borderId="14" xfId="312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190" fontId="8" fillId="0" borderId="16" xfId="333" applyNumberFormat="1" applyFont="1" applyFill="1" applyBorder="1" applyAlignment="1">
      <alignment/>
    </xf>
    <xf numFmtId="190" fontId="5" fillId="0" borderId="16" xfId="333" applyNumberFormat="1" applyFont="1" applyFill="1" applyBorder="1" applyAlignment="1">
      <alignment/>
    </xf>
    <xf numFmtId="43" fontId="8" fillId="0" borderId="0" xfId="314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6" fillId="0" borderId="0" xfId="0" applyFont="1" applyBorder="1" applyAlignment="1">
      <alignment/>
    </xf>
    <xf numFmtId="0" fontId="4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90" fontId="9" fillId="0" borderId="0" xfId="312" applyNumberFormat="1" applyFont="1" applyBorder="1" applyAlignment="1">
      <alignment horizontal="center" vertical="center" wrapText="1"/>
    </xf>
    <xf numFmtId="190" fontId="6" fillId="0" borderId="0" xfId="312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190" fontId="48" fillId="0" borderId="0" xfId="0" applyNumberFormat="1" applyFont="1" applyAlignment="1">
      <alignment/>
    </xf>
    <xf numFmtId="190" fontId="9" fillId="0" borderId="0" xfId="318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90" fontId="8" fillId="0" borderId="0" xfId="312" applyNumberFormat="1" applyFont="1" applyFill="1" applyBorder="1" applyAlignment="1">
      <alignment/>
    </xf>
    <xf numFmtId="190" fontId="5" fillId="0" borderId="0" xfId="312" applyNumberFormat="1" applyFont="1" applyFill="1" applyBorder="1" applyAlignment="1">
      <alignment/>
    </xf>
    <xf numFmtId="190" fontId="5" fillId="0" borderId="0" xfId="312" applyNumberFormat="1" applyFont="1" applyFill="1" applyBorder="1" applyAlignment="1" quotePrefix="1">
      <alignment horizontal="right"/>
    </xf>
    <xf numFmtId="190" fontId="9" fillId="0" borderId="15" xfId="312" applyNumberFormat="1" applyFont="1" applyFill="1" applyBorder="1" applyAlignment="1">
      <alignment/>
    </xf>
    <xf numFmtId="190" fontId="6" fillId="0" borderId="15" xfId="312" applyNumberFormat="1" applyFont="1" applyFill="1" applyBorder="1" applyAlignment="1">
      <alignment/>
    </xf>
    <xf numFmtId="190" fontId="9" fillId="0" borderId="14" xfId="312" applyNumberFormat="1" applyFont="1" applyFill="1" applyBorder="1" applyAlignment="1">
      <alignment/>
    </xf>
    <xf numFmtId="190" fontId="6" fillId="0" borderId="14" xfId="312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/>
    </xf>
    <xf numFmtId="190" fontId="9" fillId="0" borderId="16" xfId="0" applyNumberFormat="1" applyFont="1" applyFill="1" applyBorder="1" applyAlignment="1">
      <alignment/>
    </xf>
    <xf numFmtId="190" fontId="6" fillId="0" borderId="16" xfId="0" applyNumberFormat="1" applyFont="1" applyFill="1" applyBorder="1" applyAlignment="1">
      <alignment/>
    </xf>
    <xf numFmtId="43" fontId="5" fillId="0" borderId="0" xfId="314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" fontId="7" fillId="0" borderId="0" xfId="314" applyNumberFormat="1" applyFont="1" applyFill="1" applyBorder="1" applyAlignment="1">
      <alignment/>
    </xf>
    <xf numFmtId="0" fontId="49" fillId="0" borderId="0" xfId="0" applyFont="1" applyAlignment="1">
      <alignment/>
    </xf>
    <xf numFmtId="0" fontId="7" fillId="0" borderId="0" xfId="0" applyFont="1" applyFill="1" applyBorder="1" applyAlignment="1">
      <alignment/>
    </xf>
    <xf numFmtId="190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190" fontId="5" fillId="0" borderId="0" xfId="312" applyNumberFormat="1" applyFont="1" applyFill="1" applyAlignment="1">
      <alignment/>
    </xf>
    <xf numFmtId="190" fontId="9" fillId="0" borderId="0" xfId="312" applyNumberFormat="1" applyFont="1" applyFill="1" applyBorder="1" applyAlignment="1">
      <alignment horizontal="center" vertical="center" wrapText="1"/>
    </xf>
    <xf numFmtId="190" fontId="6" fillId="0" borderId="0" xfId="312" applyNumberFormat="1" applyFont="1" applyFill="1" applyBorder="1" applyAlignment="1">
      <alignment horizontal="center" vertical="center" wrapText="1"/>
    </xf>
    <xf numFmtId="190" fontId="8" fillId="0" borderId="0" xfId="314" applyNumberFormat="1" applyFont="1" applyFill="1" applyAlignment="1">
      <alignment/>
    </xf>
    <xf numFmtId="190" fontId="9" fillId="0" borderId="0" xfId="314" applyNumberFormat="1" applyFont="1" applyFill="1" applyAlignment="1">
      <alignment/>
    </xf>
    <xf numFmtId="190" fontId="5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" wrapText="1"/>
    </xf>
    <xf numFmtId="190" fontId="6" fillId="0" borderId="0" xfId="312" applyNumberFormat="1" applyFont="1" applyFill="1" applyAlignment="1">
      <alignment/>
    </xf>
    <xf numFmtId="4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 vertical="center" wrapText="1"/>
    </xf>
    <xf numFmtId="190" fontId="6" fillId="0" borderId="0" xfId="0" applyNumberFormat="1" applyFont="1" applyFill="1" applyBorder="1" applyAlignment="1">
      <alignment horizontal="center"/>
    </xf>
    <xf numFmtId="190" fontId="5" fillId="0" borderId="0" xfId="314" applyNumberFormat="1" applyFont="1" applyFill="1" applyAlignment="1">
      <alignment/>
    </xf>
    <xf numFmtId="190" fontId="6" fillId="0" borderId="0" xfId="314" applyNumberFormat="1" applyFont="1" applyFill="1" applyAlignment="1">
      <alignment/>
    </xf>
    <xf numFmtId="0" fontId="51" fillId="0" borderId="0" xfId="0" applyFont="1" applyAlignment="1">
      <alignment/>
    </xf>
    <xf numFmtId="43" fontId="6" fillId="0" borderId="0" xfId="312" applyFont="1" applyAlignment="1">
      <alignment/>
    </xf>
    <xf numFmtId="43" fontId="6" fillId="0" borderId="0" xfId="0" applyNumberFormat="1" applyFont="1" applyAlignment="1">
      <alignment/>
    </xf>
    <xf numFmtId="0" fontId="6" fillId="0" borderId="15" xfId="0" applyFont="1" applyFill="1" applyBorder="1" applyAlignment="1">
      <alignment horizontal="center"/>
    </xf>
    <xf numFmtId="190" fontId="9" fillId="0" borderId="0" xfId="31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90" fontId="8" fillId="0" borderId="0" xfId="312" applyNumberFormat="1" applyFont="1" applyFill="1" applyBorder="1" applyAlignment="1">
      <alignment horizontal="right"/>
    </xf>
    <xf numFmtId="190" fontId="9" fillId="0" borderId="15" xfId="312" applyNumberFormat="1" applyFont="1" applyFill="1" applyBorder="1" applyAlignment="1">
      <alignment horizontal="right"/>
    </xf>
    <xf numFmtId="190" fontId="48" fillId="0" borderId="0" xfId="312" applyNumberFormat="1" applyFont="1" applyAlignment="1">
      <alignment/>
    </xf>
    <xf numFmtId="190" fontId="9" fillId="0" borderId="17" xfId="312" applyNumberFormat="1" applyFont="1" applyBorder="1" applyAlignment="1">
      <alignment/>
    </xf>
    <xf numFmtId="190" fontId="6" fillId="0" borderId="0" xfId="312" applyNumberFormat="1" applyFont="1" applyBorder="1" applyAlignment="1">
      <alignment/>
    </xf>
    <xf numFmtId="1" fontId="8" fillId="0" borderId="0" xfId="312" applyNumberFormat="1" applyFont="1" applyFill="1" applyAlignment="1">
      <alignment horizontal="right" inden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48" fillId="0" borderId="17" xfId="0" applyFont="1" applyBorder="1" applyAlignment="1">
      <alignment/>
    </xf>
    <xf numFmtId="190" fontId="6" fillId="0" borderId="17" xfId="312" applyNumberFormat="1" applyFont="1" applyBorder="1" applyAlignment="1">
      <alignment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1" fontId="6" fillId="0" borderId="0" xfId="312" applyNumberFormat="1" applyFont="1" applyFill="1" applyBorder="1" applyAlignment="1">
      <alignment horizontal="right" vertical="center" wrapText="1"/>
    </xf>
    <xf numFmtId="1" fontId="9" fillId="0" borderId="0" xfId="312" applyNumberFormat="1" applyFont="1" applyFill="1" applyBorder="1" applyAlignment="1" quotePrefix="1">
      <alignment horizontal="right" vertical="center" wrapText="1" readingOrder="1"/>
    </xf>
    <xf numFmtId="1" fontId="6" fillId="0" borderId="0" xfId="312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/>
    </xf>
    <xf numFmtId="3" fontId="51" fillId="0" borderId="0" xfId="0" applyNumberFormat="1" applyFont="1" applyAlignment="1">
      <alignment horizontal="right" vertical="center" wrapText="1"/>
    </xf>
    <xf numFmtId="190" fontId="51" fillId="0" borderId="0" xfId="0" applyNumberFormat="1" applyFont="1" applyAlignment="1">
      <alignment horizontal="right" vertical="center" wrapText="1"/>
    </xf>
  </cellXfs>
  <cellStyles count="485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2 4" xfId="21"/>
    <cellStyle name="20% - Accent1 2 5" xfId="22"/>
    <cellStyle name="20% - Accent1 2 6" xfId="23"/>
    <cellStyle name="20% - Accent1 2 7" xfId="24"/>
    <cellStyle name="20% - Accent1 2 8" xfId="25"/>
    <cellStyle name="20% - Accent1 2 9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11" xfId="36"/>
    <cellStyle name="20% - Accent2 2" xfId="37"/>
    <cellStyle name="20% - Accent2 2 2" xfId="38"/>
    <cellStyle name="20% - Accent2 2 3" xfId="39"/>
    <cellStyle name="20% - Accent2 2 4" xfId="40"/>
    <cellStyle name="20% - Accent2 2 5" xfId="41"/>
    <cellStyle name="20% - Accent2 2 6" xfId="42"/>
    <cellStyle name="20% - Accent2 2 7" xfId="43"/>
    <cellStyle name="20% - Accent2 2 8" xfId="44"/>
    <cellStyle name="20% - Accent2 2 9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" xfId="53"/>
    <cellStyle name="20% - Accent3 10" xfId="54"/>
    <cellStyle name="20% - Accent3 11" xfId="55"/>
    <cellStyle name="20% - Accent3 2" xfId="56"/>
    <cellStyle name="20% - Accent3 2 2" xfId="57"/>
    <cellStyle name="20% - Accent3 2 3" xfId="58"/>
    <cellStyle name="20% - Accent3 2 4" xfId="59"/>
    <cellStyle name="20% - Accent3 2 5" xfId="60"/>
    <cellStyle name="20% - Accent3 2 6" xfId="61"/>
    <cellStyle name="20% - Accent3 2 7" xfId="62"/>
    <cellStyle name="20% - Accent3 2 8" xfId="63"/>
    <cellStyle name="20% - Accent3 2 9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" xfId="72"/>
    <cellStyle name="20% - Accent4 10" xfId="73"/>
    <cellStyle name="20% - Accent4 11" xfId="74"/>
    <cellStyle name="20% - Accent4 2" xfId="75"/>
    <cellStyle name="20% - Accent4 2 2" xfId="76"/>
    <cellStyle name="20% - Accent4 2 3" xfId="77"/>
    <cellStyle name="20% - Accent4 2 4" xfId="78"/>
    <cellStyle name="20% - Accent4 2 5" xfId="79"/>
    <cellStyle name="20% - Accent4 2 6" xfId="80"/>
    <cellStyle name="20% - Accent4 2 7" xfId="81"/>
    <cellStyle name="20% - Accent4 2 8" xfId="82"/>
    <cellStyle name="20% - Accent4 2 9" xfId="83"/>
    <cellStyle name="20% - Accent4 3" xfId="84"/>
    <cellStyle name="20% - Accent4 4" xfId="85"/>
    <cellStyle name="20% - Accent4 5" xfId="86"/>
    <cellStyle name="20% - Accent4 6" xfId="87"/>
    <cellStyle name="20% - Accent4 7" xfId="88"/>
    <cellStyle name="20% - Accent4 8" xfId="89"/>
    <cellStyle name="20% - Accent4 9" xfId="90"/>
    <cellStyle name="20% - Accent5" xfId="91"/>
    <cellStyle name="20% - Accent6" xfId="92"/>
    <cellStyle name="40% - Accent1" xfId="93"/>
    <cellStyle name="40% - Accent1 10" xfId="94"/>
    <cellStyle name="40% - Accent1 11" xfId="95"/>
    <cellStyle name="40% - Accent1 2" xfId="96"/>
    <cellStyle name="40% - Accent1 2 2" xfId="97"/>
    <cellStyle name="40% - Accent1 2 3" xfId="98"/>
    <cellStyle name="40% - Accent1 2 4" xfId="99"/>
    <cellStyle name="40% - Accent1 2 5" xfId="100"/>
    <cellStyle name="40% - Accent1 2 6" xfId="101"/>
    <cellStyle name="40% - Accent1 2 7" xfId="102"/>
    <cellStyle name="40% - Accent1 2 8" xfId="103"/>
    <cellStyle name="40% - Accent1 2 9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" xfId="112"/>
    <cellStyle name="40% - Accent3" xfId="113"/>
    <cellStyle name="40% - Accent3 10" xfId="114"/>
    <cellStyle name="40% - Accent3 11" xfId="115"/>
    <cellStyle name="40% - Accent3 2" xfId="116"/>
    <cellStyle name="40% - Accent3 2 2" xfId="117"/>
    <cellStyle name="40% - Accent3 2 3" xfId="118"/>
    <cellStyle name="40% - Accent3 2 4" xfId="119"/>
    <cellStyle name="40% - Accent3 2 5" xfId="120"/>
    <cellStyle name="40% - Accent3 2 6" xfId="121"/>
    <cellStyle name="40% - Accent3 2 7" xfId="122"/>
    <cellStyle name="40% - Accent3 2 8" xfId="123"/>
    <cellStyle name="40% - Accent3 2 9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" xfId="132"/>
    <cellStyle name="40% - Accent4 10" xfId="133"/>
    <cellStyle name="40% - Accent4 11" xfId="134"/>
    <cellStyle name="40% - Accent4 2" xfId="135"/>
    <cellStyle name="40% - Accent4 2 2" xfId="136"/>
    <cellStyle name="40% - Accent4 2 3" xfId="137"/>
    <cellStyle name="40% - Accent4 2 4" xfId="138"/>
    <cellStyle name="40% - Accent4 2 5" xfId="139"/>
    <cellStyle name="40% - Accent4 2 6" xfId="140"/>
    <cellStyle name="40% - Accent4 2 7" xfId="141"/>
    <cellStyle name="40% - Accent4 2 8" xfId="142"/>
    <cellStyle name="40% - Accent4 2 9" xfId="143"/>
    <cellStyle name="40% - Accent4 3" xfId="144"/>
    <cellStyle name="40% - Accent4 4" xfId="145"/>
    <cellStyle name="40% - Accent4 5" xfId="146"/>
    <cellStyle name="40% - Accent4 6" xfId="147"/>
    <cellStyle name="40% - Accent4 7" xfId="148"/>
    <cellStyle name="40% - Accent4 8" xfId="149"/>
    <cellStyle name="40% - Accent4 9" xfId="150"/>
    <cellStyle name="40% - Accent5" xfId="151"/>
    <cellStyle name="40% - Accent6" xfId="152"/>
    <cellStyle name="40% - Accent6 10" xfId="153"/>
    <cellStyle name="40% - Accent6 11" xfId="154"/>
    <cellStyle name="40% - Accent6 2" xfId="155"/>
    <cellStyle name="40% - Accent6 2 2" xfId="156"/>
    <cellStyle name="40% - Accent6 2 3" xfId="157"/>
    <cellStyle name="40% - Accent6 2 4" xfId="158"/>
    <cellStyle name="40% - Accent6 2 5" xfId="159"/>
    <cellStyle name="40% - Accent6 2 6" xfId="160"/>
    <cellStyle name="40% - Accent6 2 7" xfId="161"/>
    <cellStyle name="40% - Accent6 2 8" xfId="162"/>
    <cellStyle name="40% - Accent6 2 9" xfId="163"/>
    <cellStyle name="40% - Accent6 3" xfId="164"/>
    <cellStyle name="40% - Accent6 4" xfId="165"/>
    <cellStyle name="40% - Accent6 5" xfId="166"/>
    <cellStyle name="40% - Accent6 6" xfId="167"/>
    <cellStyle name="40% - Accent6 7" xfId="168"/>
    <cellStyle name="40% - Accent6 8" xfId="169"/>
    <cellStyle name="40% - Accent6 9" xfId="170"/>
    <cellStyle name="60% - Accent1" xfId="171"/>
    <cellStyle name="60% - Accent1 10" xfId="172"/>
    <cellStyle name="60% - Accent1 11" xfId="173"/>
    <cellStyle name="60% - Accent1 2" xfId="174"/>
    <cellStyle name="60% - Accent1 2 2" xfId="175"/>
    <cellStyle name="60% - Accent1 2 3" xfId="176"/>
    <cellStyle name="60% - Accent1 2 4" xfId="177"/>
    <cellStyle name="60% - Accent1 2 5" xfId="178"/>
    <cellStyle name="60% - Accent1 2 6" xfId="179"/>
    <cellStyle name="60% - Accent1 2 7" xfId="180"/>
    <cellStyle name="60% - Accent1 2 8" xfId="181"/>
    <cellStyle name="60% - Accent1 2 9" xfId="182"/>
    <cellStyle name="60% - Accent1 3" xfId="183"/>
    <cellStyle name="60% - Accent1 4" xfId="184"/>
    <cellStyle name="60% - Accent1 5" xfId="185"/>
    <cellStyle name="60% - Accent1 6" xfId="186"/>
    <cellStyle name="60% - Accent1 7" xfId="187"/>
    <cellStyle name="60% - Accent1 8" xfId="188"/>
    <cellStyle name="60% - Accent1 9" xfId="189"/>
    <cellStyle name="60% - Accent2" xfId="190"/>
    <cellStyle name="60% - Accent3" xfId="191"/>
    <cellStyle name="60% - Accent3 10" xfId="192"/>
    <cellStyle name="60% - Accent3 11" xfId="193"/>
    <cellStyle name="60% - Accent3 2" xfId="194"/>
    <cellStyle name="60% - Accent3 2 2" xfId="195"/>
    <cellStyle name="60% - Accent3 2 3" xfId="196"/>
    <cellStyle name="60% - Accent3 2 4" xfId="197"/>
    <cellStyle name="60% - Accent3 2 5" xfId="198"/>
    <cellStyle name="60% - Accent3 2 6" xfId="199"/>
    <cellStyle name="60% - Accent3 2 7" xfId="200"/>
    <cellStyle name="60% - Accent3 2 8" xfId="201"/>
    <cellStyle name="60% - Accent3 2 9" xfId="202"/>
    <cellStyle name="60% - Accent3 3" xfId="203"/>
    <cellStyle name="60% - Accent3 4" xfId="204"/>
    <cellStyle name="60% - Accent3 5" xfId="205"/>
    <cellStyle name="60% - Accent3 6" xfId="206"/>
    <cellStyle name="60% - Accent3 7" xfId="207"/>
    <cellStyle name="60% - Accent3 8" xfId="208"/>
    <cellStyle name="60% - Accent3 9" xfId="209"/>
    <cellStyle name="60% - Accent4" xfId="210"/>
    <cellStyle name="60% - Accent4 10" xfId="211"/>
    <cellStyle name="60% - Accent4 11" xfId="212"/>
    <cellStyle name="60% - Accent4 2" xfId="213"/>
    <cellStyle name="60% - Accent4 2 2" xfId="214"/>
    <cellStyle name="60% - Accent4 2 3" xfId="215"/>
    <cellStyle name="60% - Accent4 2 4" xfId="216"/>
    <cellStyle name="60% - Accent4 2 5" xfId="217"/>
    <cellStyle name="60% - Accent4 2 6" xfId="218"/>
    <cellStyle name="60% - Accent4 2 7" xfId="219"/>
    <cellStyle name="60% - Accent4 2 8" xfId="220"/>
    <cellStyle name="60% - Accent4 2 9" xfId="221"/>
    <cellStyle name="60% - Accent4 3" xfId="222"/>
    <cellStyle name="60% - Accent4 4" xfId="223"/>
    <cellStyle name="60% - Accent4 5" xfId="224"/>
    <cellStyle name="60% - Accent4 6" xfId="225"/>
    <cellStyle name="60% - Accent4 7" xfId="226"/>
    <cellStyle name="60% - Accent4 8" xfId="227"/>
    <cellStyle name="60% - Accent4 9" xfId="228"/>
    <cellStyle name="60% - Accent5" xfId="229"/>
    <cellStyle name="60% - Accent6" xfId="230"/>
    <cellStyle name="60% - Accent6 10" xfId="231"/>
    <cellStyle name="60% - Accent6 11" xfId="232"/>
    <cellStyle name="60% - Accent6 2" xfId="233"/>
    <cellStyle name="60% - Accent6 2 2" xfId="234"/>
    <cellStyle name="60% - Accent6 2 3" xfId="235"/>
    <cellStyle name="60% - Accent6 2 4" xfId="236"/>
    <cellStyle name="60% - Accent6 2 5" xfId="237"/>
    <cellStyle name="60% - Accent6 2 6" xfId="238"/>
    <cellStyle name="60% - Accent6 2 7" xfId="239"/>
    <cellStyle name="60% - Accent6 2 8" xfId="240"/>
    <cellStyle name="60% - Accent6 2 9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2 2" xfId="253"/>
    <cellStyle name="Accent1 2 3" xfId="254"/>
    <cellStyle name="Accent1 2 4" xfId="255"/>
    <cellStyle name="Accent1 2 5" xfId="256"/>
    <cellStyle name="Accent1 2 6" xfId="257"/>
    <cellStyle name="Accent1 2 7" xfId="258"/>
    <cellStyle name="Accent1 2 8" xfId="259"/>
    <cellStyle name="Accent1 2 9" xfId="260"/>
    <cellStyle name="Accent1 3" xfId="261"/>
    <cellStyle name="Accent1 4" xfId="262"/>
    <cellStyle name="Accent1 5" xfId="263"/>
    <cellStyle name="Accent1 6" xfId="264"/>
    <cellStyle name="Accent1 7" xfId="265"/>
    <cellStyle name="Accent1 8" xfId="266"/>
    <cellStyle name="Accent1 9" xfId="267"/>
    <cellStyle name="Accent2" xfId="268"/>
    <cellStyle name="Accent3" xfId="269"/>
    <cellStyle name="Accent4" xfId="270"/>
    <cellStyle name="Accent4 10" xfId="271"/>
    <cellStyle name="Accent4 11" xfId="272"/>
    <cellStyle name="Accent4 2" xfId="273"/>
    <cellStyle name="Accent4 2 2" xfId="274"/>
    <cellStyle name="Accent4 2 3" xfId="275"/>
    <cellStyle name="Accent4 2 4" xfId="276"/>
    <cellStyle name="Accent4 2 5" xfId="277"/>
    <cellStyle name="Accent4 2 6" xfId="278"/>
    <cellStyle name="Accent4 2 7" xfId="279"/>
    <cellStyle name="Accent4 2 8" xfId="280"/>
    <cellStyle name="Accent4 2 9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6" xfId="290"/>
    <cellStyle name="Bad" xfId="291"/>
    <cellStyle name="Calculation" xfId="292"/>
    <cellStyle name="Calculation 10" xfId="293"/>
    <cellStyle name="Calculation 11" xfId="294"/>
    <cellStyle name="Calculation 2" xfId="295"/>
    <cellStyle name="Calculation 2 2" xfId="296"/>
    <cellStyle name="Calculation 2 3" xfId="297"/>
    <cellStyle name="Calculation 2 4" xfId="298"/>
    <cellStyle name="Calculation 2 5" xfId="299"/>
    <cellStyle name="Calculation 2 6" xfId="300"/>
    <cellStyle name="Calculation 2 7" xfId="301"/>
    <cellStyle name="Calculation 2 8" xfId="302"/>
    <cellStyle name="Calculation 2 9" xfId="303"/>
    <cellStyle name="Calculation 3" xfId="304"/>
    <cellStyle name="Calculation 4" xfId="305"/>
    <cellStyle name="Calculation 5" xfId="306"/>
    <cellStyle name="Calculation 6" xfId="307"/>
    <cellStyle name="Calculation 7" xfId="308"/>
    <cellStyle name="Calculation 8" xfId="309"/>
    <cellStyle name="Calculation 9" xfId="310"/>
    <cellStyle name="Check Cell" xfId="311"/>
    <cellStyle name="Comma" xfId="312"/>
    <cellStyle name="Comma [0]" xfId="313"/>
    <cellStyle name="Comma 10" xfId="314"/>
    <cellStyle name="Comma 11" xfId="315"/>
    <cellStyle name="Comma 12" xfId="316"/>
    <cellStyle name="Comma 13" xfId="317"/>
    <cellStyle name="Comma 14" xfId="318"/>
    <cellStyle name="Comma 2" xfId="319"/>
    <cellStyle name="Comma 2 2" xfId="320"/>
    <cellStyle name="Comma 2 3" xfId="321"/>
    <cellStyle name="Comma 2 4" xfId="322"/>
    <cellStyle name="Comma 2 5" xfId="323"/>
    <cellStyle name="Comma 2 6" xfId="324"/>
    <cellStyle name="Comma 2 7" xfId="325"/>
    <cellStyle name="Comma 2 8" xfId="326"/>
    <cellStyle name="Comma 2 9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Currency" xfId="335"/>
    <cellStyle name="Currency [0]" xfId="336"/>
    <cellStyle name="Explanatory Text" xfId="337"/>
    <cellStyle name="Followed Hyperlink" xfId="338"/>
    <cellStyle name="Good" xfId="339"/>
    <cellStyle name="Heading 1" xfId="340"/>
    <cellStyle name="Heading 1 10" xfId="341"/>
    <cellStyle name="Heading 1 11" xfId="342"/>
    <cellStyle name="Heading 1 2" xfId="343"/>
    <cellStyle name="Heading 1 2 2" xfId="344"/>
    <cellStyle name="Heading 1 2 3" xfId="345"/>
    <cellStyle name="Heading 1 2 4" xfId="346"/>
    <cellStyle name="Heading 1 2 5" xfId="347"/>
    <cellStyle name="Heading 1 2 6" xfId="348"/>
    <cellStyle name="Heading 1 2 7" xfId="349"/>
    <cellStyle name="Heading 1 2 8" xfId="350"/>
    <cellStyle name="Heading 1 2 9" xfId="351"/>
    <cellStyle name="Heading 1 3" xfId="352"/>
    <cellStyle name="Heading 1 4" xfId="353"/>
    <cellStyle name="Heading 1 5" xfId="354"/>
    <cellStyle name="Heading 1 6" xfId="355"/>
    <cellStyle name="Heading 1 7" xfId="356"/>
    <cellStyle name="Heading 1 8" xfId="357"/>
    <cellStyle name="Heading 1 9" xfId="358"/>
    <cellStyle name="Heading 2" xfId="359"/>
    <cellStyle name="Heading 2 10" xfId="360"/>
    <cellStyle name="Heading 2 11" xfId="361"/>
    <cellStyle name="Heading 2 2" xfId="362"/>
    <cellStyle name="Heading 2 2 2" xfId="363"/>
    <cellStyle name="Heading 2 2 3" xfId="364"/>
    <cellStyle name="Heading 2 2 4" xfId="365"/>
    <cellStyle name="Heading 2 2 5" xfId="366"/>
    <cellStyle name="Heading 2 2 6" xfId="367"/>
    <cellStyle name="Heading 2 2 7" xfId="368"/>
    <cellStyle name="Heading 2 2 8" xfId="369"/>
    <cellStyle name="Heading 2 2 9" xfId="370"/>
    <cellStyle name="Heading 2 3" xfId="371"/>
    <cellStyle name="Heading 2 4" xfId="372"/>
    <cellStyle name="Heading 2 5" xfId="373"/>
    <cellStyle name="Heading 2 6" xfId="374"/>
    <cellStyle name="Heading 2 7" xfId="375"/>
    <cellStyle name="Heading 2 8" xfId="376"/>
    <cellStyle name="Heading 2 9" xfId="377"/>
    <cellStyle name="Heading 3" xfId="378"/>
    <cellStyle name="Heading 3 10" xfId="379"/>
    <cellStyle name="Heading 3 11" xfId="380"/>
    <cellStyle name="Heading 3 2" xfId="381"/>
    <cellStyle name="Heading 3 2 2" xfId="382"/>
    <cellStyle name="Heading 3 2 3" xfId="383"/>
    <cellStyle name="Heading 3 2 4" xfId="384"/>
    <cellStyle name="Heading 3 2 5" xfId="385"/>
    <cellStyle name="Heading 3 2 6" xfId="386"/>
    <cellStyle name="Heading 3 2 7" xfId="387"/>
    <cellStyle name="Heading 3 2 8" xfId="388"/>
    <cellStyle name="Heading 3 2 9" xfId="389"/>
    <cellStyle name="Heading 3 3" xfId="390"/>
    <cellStyle name="Heading 3 4" xfId="391"/>
    <cellStyle name="Heading 3 5" xfId="392"/>
    <cellStyle name="Heading 3 6" xfId="393"/>
    <cellStyle name="Heading 3 7" xfId="394"/>
    <cellStyle name="Heading 3 8" xfId="395"/>
    <cellStyle name="Heading 3 9" xfId="396"/>
    <cellStyle name="Heading 4" xfId="397"/>
    <cellStyle name="Heading 4 10" xfId="398"/>
    <cellStyle name="Heading 4 11" xfId="399"/>
    <cellStyle name="Heading 4 2" xfId="400"/>
    <cellStyle name="Heading 4 2 2" xfId="401"/>
    <cellStyle name="Heading 4 2 3" xfId="402"/>
    <cellStyle name="Heading 4 2 4" xfId="403"/>
    <cellStyle name="Heading 4 2 5" xfId="404"/>
    <cellStyle name="Heading 4 2 6" xfId="405"/>
    <cellStyle name="Heading 4 2 7" xfId="406"/>
    <cellStyle name="Heading 4 2 8" xfId="407"/>
    <cellStyle name="Heading 4 2 9" xfId="408"/>
    <cellStyle name="Heading 4 3" xfId="409"/>
    <cellStyle name="Heading 4 4" xfId="410"/>
    <cellStyle name="Heading 4 5" xfId="411"/>
    <cellStyle name="Heading 4 6" xfId="412"/>
    <cellStyle name="Heading 4 7" xfId="413"/>
    <cellStyle name="Heading 4 8" xfId="414"/>
    <cellStyle name="Heading 4 9" xfId="415"/>
    <cellStyle name="Hyperlink" xfId="416"/>
    <cellStyle name="Input" xfId="417"/>
    <cellStyle name="Linked Cell" xfId="418"/>
    <cellStyle name="Neutral" xfId="419"/>
    <cellStyle name="Note" xfId="420"/>
    <cellStyle name="Note 10" xfId="421"/>
    <cellStyle name="Note 11" xfId="422"/>
    <cellStyle name="Note 2" xfId="423"/>
    <cellStyle name="Note 2 2" xfId="424"/>
    <cellStyle name="Note 2 3" xfId="425"/>
    <cellStyle name="Note 2 4" xfId="426"/>
    <cellStyle name="Note 2 5" xfId="427"/>
    <cellStyle name="Note 2 6" xfId="428"/>
    <cellStyle name="Note 2 7" xfId="429"/>
    <cellStyle name="Note 2 8" xfId="430"/>
    <cellStyle name="Note 2 9" xfId="431"/>
    <cellStyle name="Note 3" xfId="432"/>
    <cellStyle name="Note 4" xfId="433"/>
    <cellStyle name="Note 5" xfId="434"/>
    <cellStyle name="Note 6" xfId="435"/>
    <cellStyle name="Note 7" xfId="436"/>
    <cellStyle name="Note 8" xfId="437"/>
    <cellStyle name="Note 9" xfId="438"/>
    <cellStyle name="Output" xfId="439"/>
    <cellStyle name="Output 10" xfId="440"/>
    <cellStyle name="Output 11" xfId="441"/>
    <cellStyle name="Output 2" xfId="442"/>
    <cellStyle name="Output 2 2" xfId="443"/>
    <cellStyle name="Output 2 3" xfId="444"/>
    <cellStyle name="Output 2 4" xfId="445"/>
    <cellStyle name="Output 2 5" xfId="446"/>
    <cellStyle name="Output 2 6" xfId="447"/>
    <cellStyle name="Output 2 7" xfId="448"/>
    <cellStyle name="Output 2 8" xfId="449"/>
    <cellStyle name="Output 2 9" xfId="450"/>
    <cellStyle name="Output 3" xfId="451"/>
    <cellStyle name="Output 4" xfId="452"/>
    <cellStyle name="Output 5" xfId="453"/>
    <cellStyle name="Output 6" xfId="454"/>
    <cellStyle name="Output 7" xfId="455"/>
    <cellStyle name="Output 8" xfId="456"/>
    <cellStyle name="Output 9" xfId="457"/>
    <cellStyle name="Percent" xfId="458"/>
    <cellStyle name="Percent 8" xfId="459"/>
    <cellStyle name="Title" xfId="460"/>
    <cellStyle name="Title 10" xfId="461"/>
    <cellStyle name="Title 11" xfId="462"/>
    <cellStyle name="Title 2" xfId="463"/>
    <cellStyle name="Title 2 2" xfId="464"/>
    <cellStyle name="Title 2 3" xfId="465"/>
    <cellStyle name="Title 2 4" xfId="466"/>
    <cellStyle name="Title 2 5" xfId="467"/>
    <cellStyle name="Title 2 6" xfId="468"/>
    <cellStyle name="Title 2 7" xfId="469"/>
    <cellStyle name="Title 2 8" xfId="470"/>
    <cellStyle name="Title 2 9" xfId="471"/>
    <cellStyle name="Title 3" xfId="472"/>
    <cellStyle name="Title 4" xfId="473"/>
    <cellStyle name="Title 5" xfId="474"/>
    <cellStyle name="Title 6" xfId="475"/>
    <cellStyle name="Title 7" xfId="476"/>
    <cellStyle name="Title 8" xfId="477"/>
    <cellStyle name="Title 9" xfId="478"/>
    <cellStyle name="Total" xfId="479"/>
    <cellStyle name="Total 10" xfId="480"/>
    <cellStyle name="Total 11" xfId="481"/>
    <cellStyle name="Total 2" xfId="482"/>
    <cellStyle name="Total 2 2" xfId="483"/>
    <cellStyle name="Total 2 3" xfId="484"/>
    <cellStyle name="Total 2 4" xfId="485"/>
    <cellStyle name="Total 2 5" xfId="486"/>
    <cellStyle name="Total 2 6" xfId="487"/>
    <cellStyle name="Total 2 7" xfId="488"/>
    <cellStyle name="Total 2 8" xfId="489"/>
    <cellStyle name="Total 2 9" xfId="490"/>
    <cellStyle name="Total 3" xfId="491"/>
    <cellStyle name="Total 4" xfId="492"/>
    <cellStyle name="Total 5" xfId="493"/>
    <cellStyle name="Total 6" xfId="494"/>
    <cellStyle name="Total 7" xfId="495"/>
    <cellStyle name="Total 8" xfId="496"/>
    <cellStyle name="Total 9" xfId="497"/>
    <cellStyle name="Warning Text" xfId="4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PRSBS%20Files\AFPRSBS\AFPRSBS%202019\AAR_AFPRSBS%202019_Rollforwarded\1st%20Draft\From%20MIA\Comparative%202019%20and%202018%20%20FS_C_Restated_CO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_B"/>
      <sheetName val="PRE TB_2019"/>
      <sheetName val="POST TB_2019"/>
      <sheetName val="BS Detailed_SFP"/>
      <sheetName val="Comparative SFP"/>
      <sheetName val="Detailed_SCI"/>
      <sheetName val="Comparative SCI"/>
      <sheetName val="SCE"/>
      <sheetName val="SCF"/>
    </sheetNames>
    <sheetDataSet>
      <sheetData sheetId="4">
        <row r="12">
          <cell r="E12">
            <v>898380540</v>
          </cell>
        </row>
        <row r="13">
          <cell r="E13">
            <v>3373365014</v>
          </cell>
        </row>
        <row r="14">
          <cell r="E14">
            <v>574716749</v>
          </cell>
        </row>
        <row r="16">
          <cell r="E16">
            <v>147255615</v>
          </cell>
        </row>
        <row r="17">
          <cell r="E17">
            <v>3858706222</v>
          </cell>
        </row>
        <row r="18">
          <cell r="E18">
            <v>28533129</v>
          </cell>
        </row>
        <row r="23">
          <cell r="E23">
            <v>32246271</v>
          </cell>
        </row>
        <row r="24">
          <cell r="E24">
            <v>659122081</v>
          </cell>
        </row>
        <row r="25">
          <cell r="E25">
            <v>434548007</v>
          </cell>
        </row>
        <row r="26">
          <cell r="E26">
            <v>18038000</v>
          </cell>
        </row>
        <row r="27">
          <cell r="E27">
            <v>1577811066</v>
          </cell>
        </row>
        <row r="28">
          <cell r="E28">
            <v>1730053485</v>
          </cell>
        </row>
        <row r="29">
          <cell r="E29">
            <v>19886979</v>
          </cell>
        </row>
        <row r="30">
          <cell r="E30">
            <v>32291141</v>
          </cell>
        </row>
        <row r="31">
          <cell r="E31">
            <v>5075285230</v>
          </cell>
        </row>
        <row r="32">
          <cell r="E32">
            <v>454717717</v>
          </cell>
        </row>
        <row r="44">
          <cell r="E44">
            <v>736076874</v>
          </cell>
        </row>
        <row r="45">
          <cell r="E45">
            <v>3929006302</v>
          </cell>
        </row>
        <row r="47">
          <cell r="E47">
            <v>1573815083</v>
          </cell>
        </row>
        <row r="52">
          <cell r="E52">
            <v>3339216962</v>
          </cell>
        </row>
        <row r="54">
          <cell r="E54">
            <v>719769031</v>
          </cell>
        </row>
        <row r="55">
          <cell r="E55">
            <v>173020212</v>
          </cell>
        </row>
        <row r="59">
          <cell r="E59">
            <v>8444052782</v>
          </cell>
        </row>
      </sheetData>
      <sheetData sheetId="6">
        <row r="12">
          <cell r="E12">
            <v>427004935</v>
          </cell>
        </row>
        <row r="13">
          <cell r="E13">
            <v>86079383</v>
          </cell>
        </row>
        <row r="14">
          <cell r="E14">
            <v>135800553</v>
          </cell>
        </row>
        <row r="15">
          <cell r="E15">
            <v>73509942</v>
          </cell>
        </row>
        <row r="16">
          <cell r="E16">
            <v>8112085</v>
          </cell>
        </row>
        <row r="21">
          <cell r="E21">
            <v>988029</v>
          </cell>
        </row>
        <row r="23">
          <cell r="E23">
            <v>2123163</v>
          </cell>
        </row>
        <row r="25">
          <cell r="E25">
            <v>4582091</v>
          </cell>
        </row>
        <row r="26">
          <cell r="E26">
            <v>5686241</v>
          </cell>
        </row>
        <row r="31">
          <cell r="E31">
            <v>62638307</v>
          </cell>
        </row>
        <row r="32">
          <cell r="E32">
            <v>2845863</v>
          </cell>
        </row>
        <row r="33">
          <cell r="E33">
            <v>1198305</v>
          </cell>
        </row>
        <row r="34">
          <cell r="E34">
            <v>4657941</v>
          </cell>
        </row>
        <row r="35">
          <cell r="E35">
            <v>2364407</v>
          </cell>
        </row>
        <row r="36">
          <cell r="E36">
            <v>2435107</v>
          </cell>
        </row>
        <row r="37">
          <cell r="E37">
            <v>2597419</v>
          </cell>
        </row>
        <row r="38">
          <cell r="E38">
            <v>1327813</v>
          </cell>
        </row>
        <row r="39">
          <cell r="E39">
            <v>2491806</v>
          </cell>
        </row>
        <row r="40">
          <cell r="E40">
            <v>181227</v>
          </cell>
        </row>
        <row r="41">
          <cell r="E41">
            <v>239673</v>
          </cell>
        </row>
        <row r="43">
          <cell r="E43">
            <v>2553909</v>
          </cell>
        </row>
        <row r="53">
          <cell r="E53">
            <v>19899039</v>
          </cell>
        </row>
      </sheetData>
      <sheetData sheetId="8">
        <row r="11">
          <cell r="F11">
            <v>631595597</v>
          </cell>
        </row>
        <row r="13">
          <cell r="F13">
            <v>2845863</v>
          </cell>
        </row>
        <row r="14">
          <cell r="F14">
            <v>8112085</v>
          </cell>
        </row>
        <row r="16">
          <cell r="F16">
            <v>-506494405</v>
          </cell>
        </row>
        <row r="28">
          <cell r="F28">
            <v>-477507</v>
          </cell>
        </row>
        <row r="29">
          <cell r="F29">
            <v>-65491426</v>
          </cell>
        </row>
        <row r="30">
          <cell r="F30">
            <v>488855620</v>
          </cell>
        </row>
        <row r="31">
          <cell r="F31">
            <v>16664770</v>
          </cell>
        </row>
        <row r="32">
          <cell r="F32">
            <v>1229536</v>
          </cell>
        </row>
        <row r="35">
          <cell r="F35">
            <v>-39098707</v>
          </cell>
        </row>
        <row r="37">
          <cell r="F37">
            <v>-64395921</v>
          </cell>
        </row>
        <row r="42">
          <cell r="F42">
            <v>505169470</v>
          </cell>
        </row>
        <row r="48">
          <cell r="F48">
            <v>-2680327</v>
          </cell>
        </row>
        <row r="50">
          <cell r="F50">
            <v>-487520</v>
          </cell>
        </row>
        <row r="51">
          <cell r="F51">
            <v>133707583</v>
          </cell>
        </row>
        <row r="52">
          <cell r="F52">
            <v>-13224171</v>
          </cell>
        </row>
        <row r="53">
          <cell r="F53">
            <v>450825</v>
          </cell>
        </row>
        <row r="54">
          <cell r="F54">
            <v>4258366</v>
          </cell>
        </row>
        <row r="63">
          <cell r="F63">
            <v>-873844547</v>
          </cell>
        </row>
        <row r="69">
          <cell r="F69">
            <v>162050572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workbookViewId="0" topLeftCell="A40">
      <selection activeCell="H8" sqref="H8"/>
    </sheetView>
  </sheetViews>
  <sheetFormatPr defaultColWidth="11.421875" defaultRowHeight="15"/>
  <cols>
    <col min="1" max="1" width="17.7109375" style="4" customWidth="1"/>
    <col min="2" max="2" width="9.00390625" style="4" customWidth="1"/>
    <col min="3" max="3" width="11.421875" style="4" customWidth="1"/>
    <col min="4" max="4" width="1.421875" style="4" customWidth="1"/>
    <col min="5" max="5" width="10.00390625" style="4" customWidth="1"/>
    <col min="6" max="6" width="8.28125" style="37" customWidth="1"/>
    <col min="7" max="7" width="17.421875" style="37" customWidth="1"/>
    <col min="8" max="8" width="17.7109375" style="37" bestFit="1" customWidth="1"/>
    <col min="9" max="9" width="16.8515625" style="4" bestFit="1" customWidth="1"/>
    <col min="10" max="10" width="18.421875" style="4" bestFit="1" customWidth="1"/>
    <col min="11" max="11" width="13.140625" style="4" bestFit="1" customWidth="1"/>
    <col min="12" max="16384" width="11.421875" style="4" customWidth="1"/>
  </cols>
  <sheetData>
    <row r="1" spans="1:8" ht="13.5">
      <c r="A1" s="150" t="s">
        <v>0</v>
      </c>
      <c r="B1" s="150"/>
      <c r="C1" s="150"/>
      <c r="D1" s="150"/>
      <c r="E1" s="150"/>
      <c r="F1" s="150"/>
      <c r="G1" s="150"/>
      <c r="H1" s="150"/>
    </row>
    <row r="2" spans="1:8" ht="13.5">
      <c r="A2" s="150" t="s">
        <v>50</v>
      </c>
      <c r="B2" s="150"/>
      <c r="C2" s="150"/>
      <c r="D2" s="150"/>
      <c r="E2" s="150"/>
      <c r="F2" s="150"/>
      <c r="G2" s="150"/>
      <c r="H2" s="150"/>
    </row>
    <row r="3" spans="1:8" ht="13.5">
      <c r="A3" s="151" t="s">
        <v>113</v>
      </c>
      <c r="B3" s="151"/>
      <c r="C3" s="151"/>
      <c r="D3" s="151"/>
      <c r="E3" s="151"/>
      <c r="F3" s="151"/>
      <c r="G3" s="151"/>
      <c r="H3" s="151"/>
    </row>
    <row r="4" spans="1:8" ht="13.5">
      <c r="A4" s="152" t="s">
        <v>114</v>
      </c>
      <c r="B4" s="152"/>
      <c r="C4" s="152"/>
      <c r="D4" s="152"/>
      <c r="E4" s="152"/>
      <c r="F4" s="152"/>
      <c r="G4" s="152"/>
      <c r="H4" s="152"/>
    </row>
    <row r="5" spans="1:8" ht="7.5" customHeight="1">
      <c r="A5" s="6"/>
      <c r="B5" s="6"/>
      <c r="C5" s="6"/>
      <c r="D5" s="6"/>
      <c r="E5" s="6"/>
      <c r="F5" s="7"/>
      <c r="G5" s="7"/>
      <c r="H5" s="7"/>
    </row>
    <row r="6" spans="1:8" ht="12.75" customHeight="1">
      <c r="A6" s="8"/>
      <c r="B6" s="8"/>
      <c r="C6" s="8"/>
      <c r="D6" s="8"/>
      <c r="E6" s="8"/>
      <c r="F6" s="156" t="s">
        <v>35</v>
      </c>
      <c r="G6" s="158">
        <v>2019</v>
      </c>
      <c r="H6" s="154" t="s">
        <v>125</v>
      </c>
    </row>
    <row r="7" spans="1:8" ht="30" customHeight="1">
      <c r="A7" s="10"/>
      <c r="B7" s="10"/>
      <c r="C7" s="10"/>
      <c r="D7" s="10"/>
      <c r="E7" s="10"/>
      <c r="F7" s="157"/>
      <c r="G7" s="159"/>
      <c r="H7" s="155"/>
    </row>
    <row r="8" spans="1:8" ht="7.5" customHeight="1">
      <c r="A8" s="3"/>
      <c r="B8" s="3"/>
      <c r="C8" s="3"/>
      <c r="D8" s="3"/>
      <c r="E8" s="3"/>
      <c r="F8" s="11"/>
      <c r="G8" s="11"/>
      <c r="H8" s="12"/>
    </row>
    <row r="9" spans="1:8" ht="13.5">
      <c r="A9" s="13" t="s">
        <v>2</v>
      </c>
      <c r="D9" s="13"/>
      <c r="E9" s="13"/>
      <c r="F9" s="11"/>
      <c r="G9" s="11"/>
      <c r="H9" s="12"/>
    </row>
    <row r="10" spans="1:8" ht="7.5" customHeight="1">
      <c r="A10" s="13"/>
      <c r="B10" s="13"/>
      <c r="C10" s="13"/>
      <c r="D10" s="13"/>
      <c r="E10" s="13"/>
      <c r="F10" s="11"/>
      <c r="G10" s="11"/>
      <c r="H10" s="12"/>
    </row>
    <row r="11" spans="1:8" ht="13.5">
      <c r="A11" s="13" t="s">
        <v>78</v>
      </c>
      <c r="B11" s="13"/>
      <c r="C11" s="13"/>
      <c r="D11" s="13"/>
      <c r="E11" s="13"/>
      <c r="F11" s="14"/>
      <c r="G11" s="14"/>
      <c r="H11" s="7"/>
    </row>
    <row r="12" spans="1:8" ht="13.5">
      <c r="A12" s="15" t="s">
        <v>36</v>
      </c>
      <c r="B12" s="15"/>
      <c r="C12" s="15"/>
      <c r="D12" s="13"/>
      <c r="E12" s="16"/>
      <c r="F12" s="12">
        <v>4</v>
      </c>
      <c r="G12" s="17">
        <f>'[1]Comparative SFP'!$E$12</f>
        <v>898380540</v>
      </c>
      <c r="H12" s="18">
        <v>162050572</v>
      </c>
    </row>
    <row r="13" spans="1:8" ht="13.5">
      <c r="A13" s="15" t="s">
        <v>87</v>
      </c>
      <c r="B13" s="15"/>
      <c r="C13" s="15"/>
      <c r="D13" s="13"/>
      <c r="E13" s="16"/>
      <c r="F13" s="12">
        <v>5</v>
      </c>
      <c r="G13" s="17">
        <f>'[1]Comparative SFP'!$E$13</f>
        <v>3373365014</v>
      </c>
      <c r="H13" s="18">
        <v>6092746093</v>
      </c>
    </row>
    <row r="14" spans="1:8" ht="13.5">
      <c r="A14" s="15" t="s">
        <v>102</v>
      </c>
      <c r="B14" s="15"/>
      <c r="C14" s="15"/>
      <c r="D14" s="13"/>
      <c r="E14" s="16"/>
      <c r="F14" s="12">
        <v>6</v>
      </c>
      <c r="G14" s="17">
        <f>'[1]Comparative SFP'!$E$14</f>
        <v>574716749</v>
      </c>
      <c r="H14" s="18">
        <v>572914307</v>
      </c>
    </row>
    <row r="15" spans="1:10" ht="13.5">
      <c r="A15" s="15" t="s">
        <v>39</v>
      </c>
      <c r="B15" s="15"/>
      <c r="C15" s="15"/>
      <c r="D15" s="13"/>
      <c r="E15" s="16"/>
      <c r="F15" s="12">
        <v>7</v>
      </c>
      <c r="G15" s="17">
        <f>'[1]Comparative SFP'!$E$16</f>
        <v>147255615</v>
      </c>
      <c r="H15" s="19">
        <v>152089572</v>
      </c>
      <c r="J15" s="110"/>
    </row>
    <row r="16" spans="1:8" ht="13.5">
      <c r="A16" s="15" t="s">
        <v>103</v>
      </c>
      <c r="B16" s="15"/>
      <c r="C16" s="15"/>
      <c r="D16" s="13"/>
      <c r="E16" s="16"/>
      <c r="F16" s="12">
        <v>8</v>
      </c>
      <c r="G16" s="17">
        <f>'[1]Comparative SFP'!$E$17</f>
        <v>3858706222</v>
      </c>
      <c r="H16" s="19">
        <v>3875370992</v>
      </c>
    </row>
    <row r="17" spans="1:8" ht="13.5">
      <c r="A17" s="15" t="s">
        <v>30</v>
      </c>
      <c r="B17" s="15"/>
      <c r="C17" s="15"/>
      <c r="D17" s="13"/>
      <c r="E17" s="16"/>
      <c r="F17" s="12">
        <v>9</v>
      </c>
      <c r="G17" s="17">
        <f>'[1]Comparative SFP'!$E$18</f>
        <v>28533129</v>
      </c>
      <c r="H17" s="18">
        <v>29762665</v>
      </c>
    </row>
    <row r="18" spans="1:8" ht="13.5">
      <c r="A18" s="20"/>
      <c r="B18" s="20"/>
      <c r="C18" s="20"/>
      <c r="D18" s="20"/>
      <c r="E18" s="20"/>
      <c r="F18" s="21"/>
      <c r="G18" s="22">
        <f>SUM(G12:G17)</f>
        <v>8880957269</v>
      </c>
      <c r="H18" s="23">
        <f>SUM(H12:H17)</f>
        <v>10884934201</v>
      </c>
    </row>
    <row r="19" spans="1:8" ht="7.5" customHeight="1">
      <c r="A19" s="13"/>
      <c r="B19" s="13"/>
      <c r="C19" s="13"/>
      <c r="D19" s="13"/>
      <c r="E19" s="13"/>
      <c r="F19" s="7"/>
      <c r="G19" s="7"/>
      <c r="H19" s="24"/>
    </row>
    <row r="20" spans="1:8" ht="13.5">
      <c r="A20" s="13" t="s">
        <v>79</v>
      </c>
      <c r="B20" s="13"/>
      <c r="C20" s="13"/>
      <c r="D20" s="13"/>
      <c r="E20" s="13"/>
      <c r="F20" s="7"/>
      <c r="G20" s="7"/>
      <c r="H20" s="7"/>
    </row>
    <row r="21" spans="1:10" ht="13.5">
      <c r="A21" s="15" t="s">
        <v>111</v>
      </c>
      <c r="B21" s="15"/>
      <c r="C21" s="15"/>
      <c r="D21" s="13"/>
      <c r="E21" s="16"/>
      <c r="F21" s="12">
        <v>7</v>
      </c>
      <c r="G21" s="25">
        <f>'[1]Comparative SFP'!$E$25</f>
        <v>434548007</v>
      </c>
      <c r="H21" s="105">
        <v>434858172</v>
      </c>
      <c r="J21" s="110"/>
    </row>
    <row r="22" spans="1:10" ht="13.5">
      <c r="A22" s="15" t="s">
        <v>104</v>
      </c>
      <c r="B22" s="15"/>
      <c r="C22" s="15"/>
      <c r="D22" s="13"/>
      <c r="E22" s="16"/>
      <c r="F22" s="12">
        <v>10</v>
      </c>
      <c r="G22" s="26">
        <f>'[1]Comparative SFP'!$E$24</f>
        <v>659122081</v>
      </c>
      <c r="H22" s="112">
        <v>1147977701</v>
      </c>
      <c r="I22" s="110"/>
      <c r="J22" s="110"/>
    </row>
    <row r="23" spans="1:10" ht="13.5">
      <c r="A23" s="15" t="s">
        <v>40</v>
      </c>
      <c r="B23" s="15"/>
      <c r="C23" s="15"/>
      <c r="D23" s="13"/>
      <c r="E23" s="16"/>
      <c r="F23" s="12">
        <v>11</v>
      </c>
      <c r="G23" s="25">
        <f>'[1]Comparative SFP'!$E$31</f>
        <v>5075285230</v>
      </c>
      <c r="H23" s="105">
        <v>5208992813</v>
      </c>
      <c r="J23" s="110"/>
    </row>
    <row r="24" spans="1:9" ht="13.5">
      <c r="A24" s="15" t="s">
        <v>77</v>
      </c>
      <c r="B24" s="15"/>
      <c r="C24" s="15"/>
      <c r="D24" s="13"/>
      <c r="E24" s="16"/>
      <c r="F24" s="12">
        <v>12</v>
      </c>
      <c r="G24" s="25">
        <f>'[1]Comparative SFP'!$E$23</f>
        <v>32246271</v>
      </c>
      <c r="H24" s="105">
        <v>12301405</v>
      </c>
      <c r="I24" s="103"/>
    </row>
    <row r="25" spans="1:8" ht="13.5">
      <c r="A25" s="15" t="s">
        <v>105</v>
      </c>
      <c r="B25" s="15"/>
      <c r="C25" s="15"/>
      <c r="D25" s="13"/>
      <c r="E25" s="16"/>
      <c r="F25" s="12">
        <v>13</v>
      </c>
      <c r="G25" s="25">
        <f>'[1]Comparative SFP'!$E$26</f>
        <v>18038000</v>
      </c>
      <c r="H25" s="105">
        <v>17550480</v>
      </c>
    </row>
    <row r="26" spans="1:9" ht="13.5">
      <c r="A26" s="104" t="s">
        <v>106</v>
      </c>
      <c r="B26" s="15"/>
      <c r="C26" s="15"/>
      <c r="D26" s="13"/>
      <c r="E26" s="16"/>
      <c r="F26" s="12">
        <v>14</v>
      </c>
      <c r="G26" s="25">
        <f>'[1]Comparative SFP'!$E$27</f>
        <v>1577811066</v>
      </c>
      <c r="H26" s="105">
        <v>1572698980</v>
      </c>
      <c r="I26" s="110"/>
    </row>
    <row r="27" spans="1:10" ht="13.5">
      <c r="A27" s="15" t="s">
        <v>107</v>
      </c>
      <c r="B27" s="15"/>
      <c r="C27" s="15"/>
      <c r="D27" s="13"/>
      <c r="E27" s="16"/>
      <c r="F27" s="12">
        <v>15</v>
      </c>
      <c r="G27" s="25">
        <f>'[1]Comparative SFP'!$E$28</f>
        <v>1730053485</v>
      </c>
      <c r="H27" s="105">
        <v>1730248310</v>
      </c>
      <c r="J27" s="110"/>
    </row>
    <row r="28" spans="1:8" ht="13.5">
      <c r="A28" s="15" t="s">
        <v>108</v>
      </c>
      <c r="B28" s="15"/>
      <c r="C28" s="15"/>
      <c r="D28" s="13"/>
      <c r="E28" s="16"/>
      <c r="F28" s="12">
        <v>16</v>
      </c>
      <c r="G28" s="17">
        <f>'[1]Comparative SFP'!$E$29</f>
        <v>19886979</v>
      </c>
      <c r="H28" s="18">
        <v>20142979</v>
      </c>
    </row>
    <row r="29" spans="1:8" ht="13.5">
      <c r="A29" s="15" t="s">
        <v>109</v>
      </c>
      <c r="B29" s="15"/>
      <c r="C29" s="15"/>
      <c r="D29" s="13"/>
      <c r="E29" s="16"/>
      <c r="F29" s="12">
        <v>17</v>
      </c>
      <c r="G29" s="17">
        <f>'[1]Comparative SFP'!$E$30</f>
        <v>32291141</v>
      </c>
      <c r="H29" s="18">
        <v>32456677</v>
      </c>
    </row>
    <row r="30" spans="1:10" ht="13.5">
      <c r="A30" s="15" t="s">
        <v>110</v>
      </c>
      <c r="B30" s="15"/>
      <c r="C30" s="15"/>
      <c r="D30" s="13"/>
      <c r="E30" s="16"/>
      <c r="F30" s="12">
        <v>18</v>
      </c>
      <c r="G30" s="17">
        <f>'[1]Comparative SFP'!$E$32</f>
        <v>454717717</v>
      </c>
      <c r="H30" s="18">
        <v>458976084</v>
      </c>
      <c r="J30" s="110"/>
    </row>
    <row r="31" spans="1:8" ht="15" customHeight="1">
      <c r="A31" s="20"/>
      <c r="B31" s="20"/>
      <c r="C31" s="20"/>
      <c r="D31" s="20"/>
      <c r="E31" s="20"/>
      <c r="F31" s="27"/>
      <c r="G31" s="22">
        <f>SUM(G21:G30)</f>
        <v>10033999977</v>
      </c>
      <c r="H31" s="23">
        <f>SUM(H21:H30)</f>
        <v>10636203601</v>
      </c>
    </row>
    <row r="32" spans="1:8" ht="11.25" customHeight="1">
      <c r="A32" s="13"/>
      <c r="B32" s="13"/>
      <c r="C32" s="13"/>
      <c r="D32" s="13"/>
      <c r="E32" s="13"/>
      <c r="F32" s="14"/>
      <c r="G32" s="14"/>
      <c r="H32" s="24"/>
    </row>
    <row r="33" spans="1:11" ht="14.25" customHeight="1" thickBot="1">
      <c r="A33" s="153" t="s">
        <v>3</v>
      </c>
      <c r="B33" s="153"/>
      <c r="C33" s="153"/>
      <c r="D33" s="153"/>
      <c r="E33" s="153"/>
      <c r="F33" s="29"/>
      <c r="G33" s="30">
        <f>G18+G31</f>
        <v>18914957246</v>
      </c>
      <c r="H33" s="31">
        <f>H18+H31</f>
        <v>21521137802</v>
      </c>
      <c r="K33" s="110"/>
    </row>
    <row r="34" spans="1:8" ht="7.5" customHeight="1" thickTop="1">
      <c r="A34" s="13"/>
      <c r="B34" s="13"/>
      <c r="C34" s="13"/>
      <c r="D34" s="13"/>
      <c r="E34" s="13"/>
      <c r="F34" s="14"/>
      <c r="G34" s="14"/>
      <c r="H34" s="24"/>
    </row>
    <row r="35" spans="1:8" ht="13.5">
      <c r="A35" s="13" t="s">
        <v>4</v>
      </c>
      <c r="B35" s="32"/>
      <c r="C35" s="32"/>
      <c r="D35" s="32"/>
      <c r="E35" s="32"/>
      <c r="F35" s="11"/>
      <c r="G35" s="11"/>
      <c r="H35" s="12"/>
    </row>
    <row r="36" spans="1:8" ht="7.5" customHeight="1">
      <c r="A36" s="13"/>
      <c r="B36" s="13"/>
      <c r="C36" s="13"/>
      <c r="D36" s="13"/>
      <c r="E36" s="13"/>
      <c r="F36" s="11"/>
      <c r="G36" s="11"/>
      <c r="H36" s="12"/>
    </row>
    <row r="37" spans="1:8" ht="13.5">
      <c r="A37" s="13" t="s">
        <v>5</v>
      </c>
      <c r="B37" s="13"/>
      <c r="C37" s="13"/>
      <c r="D37" s="13"/>
      <c r="E37" s="13"/>
      <c r="F37" s="14"/>
      <c r="G37" s="14"/>
      <c r="H37" s="7"/>
    </row>
    <row r="38" spans="1:8" ht="13.5">
      <c r="A38" s="15" t="s">
        <v>37</v>
      </c>
      <c r="B38" s="15"/>
      <c r="C38" s="15"/>
      <c r="D38" s="15"/>
      <c r="E38" s="16"/>
      <c r="F38" s="12">
        <v>19</v>
      </c>
      <c r="G38" s="17">
        <f>'[1]Comparative SFP'!$E$44</f>
        <v>736076874</v>
      </c>
      <c r="H38" s="18">
        <v>672884673</v>
      </c>
    </row>
    <row r="39" spans="1:9" ht="13.5">
      <c r="A39" s="15" t="s">
        <v>55</v>
      </c>
      <c r="B39" s="15"/>
      <c r="C39" s="15"/>
      <c r="D39" s="15"/>
      <c r="E39" s="16"/>
      <c r="F39" s="12">
        <v>20</v>
      </c>
      <c r="G39" s="17">
        <f>'[1]Comparative SFP'!$E$45</f>
        <v>3929006302</v>
      </c>
      <c r="H39" s="18">
        <v>3105136462</v>
      </c>
      <c r="I39" s="110"/>
    </row>
    <row r="40" spans="1:9" ht="13.5">
      <c r="A40" s="15" t="s">
        <v>41</v>
      </c>
      <c r="B40" s="15"/>
      <c r="C40" s="15"/>
      <c r="D40" s="15"/>
      <c r="E40" s="16"/>
      <c r="F40" s="12"/>
      <c r="G40" s="12"/>
      <c r="H40" s="119"/>
      <c r="I40" s="110"/>
    </row>
    <row r="41" spans="1:8" ht="13.5">
      <c r="A41" s="15" t="s">
        <v>42</v>
      </c>
      <c r="B41" s="13"/>
      <c r="C41" s="13"/>
      <c r="D41" s="15"/>
      <c r="E41" s="16"/>
      <c r="F41" s="12">
        <v>21</v>
      </c>
      <c r="G41" s="17">
        <f>'[1]Comparative SFP'!$E$47</f>
        <v>1573815083</v>
      </c>
      <c r="H41" s="18">
        <v>1274236641</v>
      </c>
    </row>
    <row r="42" spans="1:8" ht="12.75" customHeight="1">
      <c r="A42" s="20"/>
      <c r="B42" s="20"/>
      <c r="C42" s="20"/>
      <c r="D42" s="20"/>
      <c r="E42" s="20"/>
      <c r="F42" s="27"/>
      <c r="G42" s="22">
        <f>SUM(G38:G41)</f>
        <v>6238898259</v>
      </c>
      <c r="H42" s="23">
        <f>SUM(H38:H41)</f>
        <v>5052257776</v>
      </c>
    </row>
    <row r="43" spans="1:8" ht="7.5" customHeight="1">
      <c r="A43" s="13"/>
      <c r="B43" s="13"/>
      <c r="C43" s="13"/>
      <c r="D43" s="13"/>
      <c r="E43" s="13"/>
      <c r="F43" s="14"/>
      <c r="G43" s="14"/>
      <c r="H43" s="24"/>
    </row>
    <row r="44" spans="1:8" ht="13.5">
      <c r="A44" s="13" t="s">
        <v>76</v>
      </c>
      <c r="B44" s="13"/>
      <c r="C44" s="13"/>
      <c r="D44" s="13"/>
      <c r="E44" s="13"/>
      <c r="F44" s="14"/>
      <c r="G44" s="14"/>
      <c r="H44" s="7"/>
    </row>
    <row r="45" spans="1:8" ht="13.5">
      <c r="A45" s="15" t="s">
        <v>112</v>
      </c>
      <c r="B45" s="15"/>
      <c r="C45" s="15"/>
      <c r="D45" s="13"/>
      <c r="E45" s="16"/>
      <c r="F45" s="12">
        <v>20</v>
      </c>
      <c r="G45" s="33">
        <f>'[1]Comparative SFP'!$E$52</f>
        <v>3339216962</v>
      </c>
      <c r="H45" s="34">
        <v>6497455511</v>
      </c>
    </row>
    <row r="46" spans="1:8" ht="13.5">
      <c r="A46" s="15" t="s">
        <v>43</v>
      </c>
      <c r="B46" s="15"/>
      <c r="C46" s="15"/>
      <c r="D46" s="13"/>
      <c r="E46" s="16"/>
      <c r="F46" s="12"/>
      <c r="G46" s="12"/>
      <c r="H46" s="24"/>
    </row>
    <row r="47" spans="1:8" ht="13.5">
      <c r="A47" s="15" t="s">
        <v>44</v>
      </c>
      <c r="B47" s="15"/>
      <c r="C47" s="15"/>
      <c r="D47" s="15"/>
      <c r="E47" s="16"/>
      <c r="F47" s="12">
        <v>21</v>
      </c>
      <c r="G47" s="17">
        <f>'[1]Comparative SFP'!$E$54</f>
        <v>719769031</v>
      </c>
      <c r="H47" s="18">
        <v>1941450236</v>
      </c>
    </row>
    <row r="48" spans="1:8" ht="13.5">
      <c r="A48" s="15" t="s">
        <v>45</v>
      </c>
      <c r="B48" s="15"/>
      <c r="C48" s="15"/>
      <c r="D48" s="13"/>
      <c r="E48" s="16"/>
      <c r="F48" s="12">
        <v>22</v>
      </c>
      <c r="G48" s="17">
        <f>'[1]Comparative SFP'!$E$55</f>
        <v>173020212</v>
      </c>
      <c r="H48" s="18">
        <v>237416133</v>
      </c>
    </row>
    <row r="49" spans="1:10" ht="13.5">
      <c r="A49" s="20"/>
      <c r="B49" s="20"/>
      <c r="C49" s="20"/>
      <c r="D49" s="20"/>
      <c r="E49" s="20"/>
      <c r="F49" s="27"/>
      <c r="G49" s="22">
        <f>SUM(G45:G48)</f>
        <v>4232006205</v>
      </c>
      <c r="H49" s="23">
        <f>SUM(H45:H48)</f>
        <v>8676321880</v>
      </c>
      <c r="J49" s="110"/>
    </row>
    <row r="50" spans="1:8" ht="16.5" customHeight="1">
      <c r="A50" s="20" t="s">
        <v>123</v>
      </c>
      <c r="B50" s="20"/>
      <c r="C50" s="20"/>
      <c r="D50" s="20"/>
      <c r="E50" s="20"/>
      <c r="F50" s="27"/>
      <c r="G50" s="22">
        <f>G42+G49</f>
        <v>10470904464</v>
      </c>
      <c r="H50" s="22">
        <f>H42+H49</f>
        <v>13728579656</v>
      </c>
    </row>
    <row r="51" spans="1:8" ht="12.75" customHeight="1">
      <c r="A51" s="13"/>
      <c r="B51" s="13"/>
      <c r="C51" s="13"/>
      <c r="D51" s="13"/>
      <c r="E51" s="13"/>
      <c r="F51" s="14"/>
      <c r="G51" s="14"/>
      <c r="H51" s="24"/>
    </row>
    <row r="52" spans="1:10" ht="13.5">
      <c r="A52" s="138" t="s">
        <v>6</v>
      </c>
      <c r="B52" s="138"/>
      <c r="C52" s="138"/>
      <c r="D52" s="138"/>
      <c r="E52" s="138"/>
      <c r="F52" s="139" t="s">
        <v>119</v>
      </c>
      <c r="G52" s="53">
        <f>'[1]Comparative SFP'!$E$59</f>
        <v>8444052782</v>
      </c>
      <c r="H52" s="54">
        <v>7792558146</v>
      </c>
      <c r="J52" s="18"/>
    </row>
    <row r="53" spans="1:8" ht="7.5" customHeight="1">
      <c r="A53" s="13"/>
      <c r="B53" s="13"/>
      <c r="C53" s="13"/>
      <c r="D53" s="13"/>
      <c r="E53" s="13"/>
      <c r="F53" s="14"/>
      <c r="G53" s="14"/>
      <c r="H53" s="7"/>
    </row>
    <row r="54" spans="1:10" ht="14.25" thickBot="1">
      <c r="A54" s="28" t="s">
        <v>7</v>
      </c>
      <c r="B54" s="28"/>
      <c r="C54" s="28"/>
      <c r="D54" s="28"/>
      <c r="E54" s="28"/>
      <c r="F54" s="35"/>
      <c r="G54" s="30">
        <f>G50+G52</f>
        <v>18914957246</v>
      </c>
      <c r="H54" s="30">
        <f>H50+H52</f>
        <v>21521137802</v>
      </c>
      <c r="J54" s="110"/>
    </row>
    <row r="55" spans="1:10" ht="7.5" customHeight="1" thickTop="1">
      <c r="A55" s="36"/>
      <c r="B55" s="36"/>
      <c r="C55" s="36"/>
      <c r="D55" s="36"/>
      <c r="E55" s="36"/>
      <c r="F55" s="14"/>
      <c r="G55" s="14"/>
      <c r="H55" s="24"/>
      <c r="J55" s="113"/>
    </row>
    <row r="56" spans="1:10" ht="13.5">
      <c r="A56" s="149" t="s">
        <v>98</v>
      </c>
      <c r="B56" s="149"/>
      <c r="C56" s="149"/>
      <c r="D56" s="149"/>
      <c r="E56" s="149"/>
      <c r="F56" s="149"/>
      <c r="G56" s="149"/>
      <c r="H56" s="149"/>
      <c r="J56" s="113"/>
    </row>
    <row r="57" ht="13.5">
      <c r="H57" s="102"/>
    </row>
  </sheetData>
  <sheetProtection/>
  <mergeCells count="9">
    <mergeCell ref="A56:H56"/>
    <mergeCell ref="A1:H1"/>
    <mergeCell ref="A2:H2"/>
    <mergeCell ref="A3:H3"/>
    <mergeCell ref="A4:H4"/>
    <mergeCell ref="A33:E33"/>
    <mergeCell ref="H6:H7"/>
    <mergeCell ref="F6:F7"/>
    <mergeCell ref="G6:G7"/>
  </mergeCells>
  <printOptions/>
  <pageMargins left="1.25" right="1" top="1" bottom="1" header="0.3" footer="0.8"/>
  <pageSetup firstPageNumber="6" useFirstPageNumber="1" horizontalDpi="600" verticalDpi="600" orientation="portrait" scale="85" r:id="rId1"/>
  <headerFooter scaleWithDoc="0">
    <oddFooter>&amp;R&amp;"Arial,Regular"&amp;10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SheetLayoutView="90" workbookViewId="0" topLeftCell="A34">
      <selection activeCell="F8" sqref="F8"/>
    </sheetView>
  </sheetViews>
  <sheetFormatPr defaultColWidth="11.421875" defaultRowHeight="15"/>
  <cols>
    <col min="1" max="1" width="2.8515625" style="6" customWidth="1"/>
    <col min="2" max="2" width="3.140625" style="6" customWidth="1"/>
    <col min="3" max="3" width="51.140625" style="6" customWidth="1"/>
    <col min="4" max="4" width="5.8515625" style="6" bestFit="1" customWidth="1"/>
    <col min="5" max="5" width="17.28125" style="6" customWidth="1"/>
    <col min="6" max="6" width="16.140625" style="6" customWidth="1"/>
    <col min="7" max="7" width="14.28125" style="6" hidden="1" customWidth="1"/>
    <col min="8" max="9" width="13.140625" style="6" bestFit="1" customWidth="1"/>
    <col min="10" max="10" width="11.421875" style="6" customWidth="1"/>
    <col min="11" max="11" width="13.421875" style="6" bestFit="1" customWidth="1"/>
    <col min="12" max="16384" width="11.421875" style="6" customWidth="1"/>
  </cols>
  <sheetData>
    <row r="1" spans="1:7" ht="13.5">
      <c r="A1" s="150" t="s">
        <v>0</v>
      </c>
      <c r="B1" s="150"/>
      <c r="C1" s="150"/>
      <c r="D1" s="150"/>
      <c r="E1" s="150"/>
      <c r="F1" s="150"/>
      <c r="G1" s="150"/>
    </row>
    <row r="2" spans="1:7" ht="13.5">
      <c r="A2" s="150" t="s">
        <v>51</v>
      </c>
      <c r="B2" s="150"/>
      <c r="C2" s="150"/>
      <c r="D2" s="150"/>
      <c r="E2" s="150"/>
      <c r="F2" s="150"/>
      <c r="G2" s="150"/>
    </row>
    <row r="3" spans="1:7" ht="13.5">
      <c r="A3" s="160" t="s">
        <v>93</v>
      </c>
      <c r="B3" s="160"/>
      <c r="C3" s="160"/>
      <c r="D3" s="160"/>
      <c r="E3" s="160"/>
      <c r="F3" s="160"/>
      <c r="G3" s="160"/>
    </row>
    <row r="4" spans="1:7" ht="13.5">
      <c r="A4" s="152" t="s">
        <v>114</v>
      </c>
      <c r="B4" s="152"/>
      <c r="C4" s="152"/>
      <c r="D4" s="152"/>
      <c r="E4" s="152"/>
      <c r="F4" s="152"/>
      <c r="G4" s="152"/>
    </row>
    <row r="5" ht="11.25" customHeight="1"/>
    <row r="6" spans="1:7" ht="24.75" customHeight="1">
      <c r="A6" s="38"/>
      <c r="B6" s="38"/>
      <c r="C6" s="38"/>
      <c r="D6" s="161" t="s">
        <v>35</v>
      </c>
      <c r="E6" s="158">
        <v>2019</v>
      </c>
      <c r="F6" s="154" t="s">
        <v>125</v>
      </c>
      <c r="G6" s="9">
        <v>2017</v>
      </c>
    </row>
    <row r="7" spans="1:7" ht="21.75" customHeight="1">
      <c r="A7" s="39"/>
      <c r="B7" s="39"/>
      <c r="C7" s="39"/>
      <c r="D7" s="162"/>
      <c r="E7" s="159"/>
      <c r="F7" s="155"/>
      <c r="G7" s="111" t="s">
        <v>90</v>
      </c>
    </row>
    <row r="8" spans="1:7" ht="13.5">
      <c r="A8" s="36"/>
      <c r="B8" s="36"/>
      <c r="C8" s="36"/>
      <c r="D8" s="3"/>
      <c r="E8" s="3"/>
      <c r="F8" s="5"/>
      <c r="G8" s="5"/>
    </row>
    <row r="9" spans="1:5" ht="13.5">
      <c r="A9" s="36" t="s">
        <v>8</v>
      </c>
      <c r="B9" s="36"/>
      <c r="C9" s="36"/>
      <c r="D9" s="12">
        <v>24</v>
      </c>
      <c r="E9" s="36"/>
    </row>
    <row r="10" spans="1:8" ht="13.5">
      <c r="A10" s="6" t="s">
        <v>124</v>
      </c>
      <c r="D10" s="40"/>
      <c r="E10" s="17">
        <f>'[1]Comparative SCI'!$E$12</f>
        <v>427004935</v>
      </c>
      <c r="F10" s="18">
        <v>319691367</v>
      </c>
      <c r="G10" s="18">
        <v>142574690</v>
      </c>
      <c r="H10" s="47"/>
    </row>
    <row r="11" spans="1:10" ht="13.5">
      <c r="A11" s="6" t="s">
        <v>48</v>
      </c>
      <c r="D11" s="40"/>
      <c r="E11" s="25">
        <f>'[1]Comparative SCI'!$E$14</f>
        <v>135800553</v>
      </c>
      <c r="F11" s="105">
        <v>118190677</v>
      </c>
      <c r="G11" s="18">
        <v>205894408</v>
      </c>
      <c r="H11" s="47"/>
      <c r="J11" s="47"/>
    </row>
    <row r="12" spans="1:8" ht="13.5">
      <c r="A12" s="6" t="s">
        <v>46</v>
      </c>
      <c r="D12" s="40"/>
      <c r="E12" s="25">
        <f>'[1]Comparative SCI'!$E$13</f>
        <v>86079383</v>
      </c>
      <c r="F12" s="105">
        <v>61613590</v>
      </c>
      <c r="G12" s="18">
        <v>128087452</v>
      </c>
      <c r="H12" s="47"/>
    </row>
    <row r="13" spans="1:10" ht="13.5">
      <c r="A13" s="6" t="s">
        <v>49</v>
      </c>
      <c r="D13" s="40"/>
      <c r="E13" s="17">
        <f>'[1]Comparative SCI'!$E$15</f>
        <v>73509942</v>
      </c>
      <c r="F13" s="18">
        <v>5355410236</v>
      </c>
      <c r="G13" s="18">
        <v>311658410</v>
      </c>
      <c r="H13" s="47"/>
      <c r="J13" s="47"/>
    </row>
    <row r="14" spans="1:8" ht="13.5">
      <c r="A14" s="6" t="s">
        <v>9</v>
      </c>
      <c r="D14" s="40"/>
      <c r="E14" s="17">
        <f>'[1]Comparative SCI'!$E$16</f>
        <v>8112085</v>
      </c>
      <c r="F14" s="18">
        <v>6376717</v>
      </c>
      <c r="G14" s="18">
        <v>211779867</v>
      </c>
      <c r="H14" s="47"/>
    </row>
    <row r="15" spans="1:11" ht="13.5">
      <c r="A15" s="41"/>
      <c r="B15" s="41"/>
      <c r="C15" s="41"/>
      <c r="D15" s="42"/>
      <c r="E15" s="43">
        <f>SUM(E10:E14)</f>
        <v>730506898</v>
      </c>
      <c r="F15" s="44">
        <f>SUM(F10:F14)</f>
        <v>5861282587</v>
      </c>
      <c r="G15" s="44">
        <f>SUM(G10:G14)</f>
        <v>999994827</v>
      </c>
      <c r="I15" s="47"/>
      <c r="J15" s="116"/>
      <c r="K15" s="115"/>
    </row>
    <row r="16" spans="1:9" ht="13.5">
      <c r="A16" s="36"/>
      <c r="B16" s="36"/>
      <c r="C16" s="36"/>
      <c r="D16" s="45"/>
      <c r="E16" s="45"/>
      <c r="F16" s="47"/>
      <c r="G16" s="47"/>
      <c r="I16" s="47"/>
    </row>
    <row r="17" spans="1:7" ht="13.5">
      <c r="A17" s="36" t="s">
        <v>10</v>
      </c>
      <c r="B17" s="36"/>
      <c r="C17" s="36"/>
      <c r="D17" s="48"/>
      <c r="E17" s="48"/>
      <c r="F17" s="5"/>
      <c r="G17" s="5"/>
    </row>
    <row r="18" spans="1:11" ht="12.75" customHeight="1">
      <c r="A18" s="6" t="s">
        <v>14</v>
      </c>
      <c r="D18" s="40"/>
      <c r="E18" s="25">
        <f>'[1]Comparative SCI'!$E$26</f>
        <v>5686241</v>
      </c>
      <c r="F18" s="105">
        <v>5073138</v>
      </c>
      <c r="G18" s="18">
        <v>4145849.22</v>
      </c>
      <c r="I18" s="117"/>
      <c r="J18" s="118"/>
      <c r="K18" s="117"/>
    </row>
    <row r="19" spans="1:11" ht="12.75" customHeight="1">
      <c r="A19" s="6" t="s">
        <v>12</v>
      </c>
      <c r="D19" s="40"/>
      <c r="E19" s="25">
        <f>'[1]Comparative SCI'!$E$25</f>
        <v>4582091</v>
      </c>
      <c r="F19" s="105">
        <v>1694940</v>
      </c>
      <c r="G19" s="18">
        <v>2140436.66</v>
      </c>
      <c r="H19" s="47"/>
      <c r="K19" s="114"/>
    </row>
    <row r="20" spans="1:11" ht="13.5">
      <c r="A20" s="6" t="s">
        <v>13</v>
      </c>
      <c r="D20" s="40"/>
      <c r="E20" s="25">
        <f>'[1]Comparative SCI'!$E$23</f>
        <v>2123163</v>
      </c>
      <c r="F20" s="105">
        <v>1612305</v>
      </c>
      <c r="G20" s="18">
        <v>1426157.64</v>
      </c>
      <c r="K20" s="114"/>
    </row>
    <row r="21" spans="1:7" ht="13.5">
      <c r="A21" s="6" t="s">
        <v>11</v>
      </c>
      <c r="D21" s="40"/>
      <c r="E21" s="25">
        <f>'[1]Comparative SCI'!$E$21</f>
        <v>988029</v>
      </c>
      <c r="F21" s="105">
        <v>1275704</v>
      </c>
      <c r="G21" s="18">
        <v>754244.47</v>
      </c>
    </row>
    <row r="22" spans="1:11" ht="13.5">
      <c r="A22" s="6" t="s">
        <v>69</v>
      </c>
      <c r="D22" s="40"/>
      <c r="E22" s="133">
        <v>0</v>
      </c>
      <c r="F22" s="105">
        <v>7062</v>
      </c>
      <c r="G22" s="18">
        <v>68306.47</v>
      </c>
      <c r="K22" s="115"/>
    </row>
    <row r="23" spans="1:7" ht="12.75" customHeight="1" hidden="1">
      <c r="A23" s="6" t="s">
        <v>70</v>
      </c>
      <c r="D23" s="40"/>
      <c r="E23" s="40"/>
      <c r="F23" s="105">
        <v>0</v>
      </c>
      <c r="G23" s="18">
        <v>0</v>
      </c>
    </row>
    <row r="24" spans="1:7" ht="13.5" hidden="1">
      <c r="A24" s="6" t="s">
        <v>15</v>
      </c>
      <c r="D24" s="40"/>
      <c r="E24" s="40"/>
      <c r="F24" s="105">
        <v>0</v>
      </c>
      <c r="G24" s="18">
        <v>0</v>
      </c>
    </row>
    <row r="25" spans="1:7" ht="13.5">
      <c r="A25" s="41"/>
      <c r="B25" s="41"/>
      <c r="C25" s="41"/>
      <c r="D25" s="42"/>
      <c r="E25" s="43">
        <f>SUM(E18:E24)</f>
        <v>13379524</v>
      </c>
      <c r="F25" s="44">
        <f>SUM(F18:F24)</f>
        <v>9663149</v>
      </c>
      <c r="G25" s="44">
        <f>SUM(G18:G24)</f>
        <v>8534994.46</v>
      </c>
    </row>
    <row r="26" spans="1:7" ht="13.5">
      <c r="A26" s="36"/>
      <c r="B26" s="36"/>
      <c r="C26" s="36"/>
      <c r="D26" s="45"/>
      <c r="E26" s="45"/>
      <c r="F26" s="47"/>
      <c r="G26" s="47"/>
    </row>
    <row r="27" spans="1:7" ht="13.5">
      <c r="A27" s="36" t="s">
        <v>16</v>
      </c>
      <c r="B27" s="36"/>
      <c r="C27" s="36"/>
      <c r="D27" s="48"/>
      <c r="E27" s="48"/>
      <c r="F27" s="5"/>
      <c r="G27" s="5"/>
    </row>
    <row r="28" spans="1:8" ht="13.5">
      <c r="A28" s="6" t="s">
        <v>17</v>
      </c>
      <c r="D28" s="40"/>
      <c r="E28" s="108">
        <f>'[1]Comparative SCI'!$E$31</f>
        <v>62638307</v>
      </c>
      <c r="F28" s="120">
        <v>99628153</v>
      </c>
      <c r="G28" s="18">
        <v>82448946.72999999</v>
      </c>
      <c r="H28" s="47"/>
    </row>
    <row r="29" spans="1:8" ht="13.5">
      <c r="A29" s="6" t="s">
        <v>19</v>
      </c>
      <c r="D29" s="40"/>
      <c r="E29" s="108">
        <f>'[1]Comparative SCI'!$E$34</f>
        <v>4657941</v>
      </c>
      <c r="F29" s="120">
        <v>4796886</v>
      </c>
      <c r="G29" s="18">
        <v>4287513.4</v>
      </c>
      <c r="H29" s="47"/>
    </row>
    <row r="30" spans="1:8" ht="13.5">
      <c r="A30" s="6" t="s">
        <v>1</v>
      </c>
      <c r="D30" s="12">
        <v>25</v>
      </c>
      <c r="E30" s="108">
        <f>'[1]Comparative SCI'!$E$32</f>
        <v>2845863</v>
      </c>
      <c r="F30" s="120">
        <v>3252994</v>
      </c>
      <c r="G30" s="18">
        <v>4144819.790000001</v>
      </c>
      <c r="H30" s="47"/>
    </row>
    <row r="31" spans="1:8" ht="13.5">
      <c r="A31" s="6" t="s">
        <v>20</v>
      </c>
      <c r="D31" s="40"/>
      <c r="E31" s="108">
        <f>'[1]Comparative SCI'!$E$37</f>
        <v>2597419</v>
      </c>
      <c r="F31" s="120">
        <v>3059333</v>
      </c>
      <c r="G31" s="18">
        <v>3387641.6399999997</v>
      </c>
      <c r="H31" s="47"/>
    </row>
    <row r="32" spans="1:8" ht="13.5">
      <c r="A32" s="6" t="s">
        <v>22</v>
      </c>
      <c r="D32" s="40"/>
      <c r="E32" s="108">
        <f>'[1]Comparative SCI'!$E$39</f>
        <v>2491806</v>
      </c>
      <c r="F32" s="120">
        <v>2543236</v>
      </c>
      <c r="G32" s="18">
        <v>2043591.1099999996</v>
      </c>
      <c r="H32" s="47"/>
    </row>
    <row r="33" spans="1:8" ht="13.5">
      <c r="A33" s="6" t="s">
        <v>38</v>
      </c>
      <c r="D33" s="40"/>
      <c r="E33" s="108">
        <f>'[1]Comparative SCI'!$E$36</f>
        <v>2435107</v>
      </c>
      <c r="F33" s="120">
        <v>2984234</v>
      </c>
      <c r="G33" s="18">
        <v>2000412.1000000003</v>
      </c>
      <c r="H33" s="47"/>
    </row>
    <row r="34" spans="1:8" ht="13.5">
      <c r="A34" s="6" t="s">
        <v>47</v>
      </c>
      <c r="D34" s="40"/>
      <c r="E34" s="108">
        <f>'[1]Comparative SCI'!$E$35</f>
        <v>2364407</v>
      </c>
      <c r="F34" s="120">
        <v>2252601</v>
      </c>
      <c r="G34" s="19">
        <v>1379151.3800000001</v>
      </c>
      <c r="H34" s="47"/>
    </row>
    <row r="35" spans="1:8" ht="13.5">
      <c r="A35" s="6" t="s">
        <v>21</v>
      </c>
      <c r="D35" s="40"/>
      <c r="E35" s="109">
        <f>'[1]Comparative SCI'!$E$38</f>
        <v>1327813</v>
      </c>
      <c r="F35" s="121">
        <v>1581547</v>
      </c>
      <c r="G35" s="18">
        <v>1348724.22</v>
      </c>
      <c r="H35" s="47"/>
    </row>
    <row r="36" spans="1:8" ht="13.5">
      <c r="A36" s="6" t="s">
        <v>18</v>
      </c>
      <c r="D36" s="40"/>
      <c r="E36" s="108">
        <f>'[1]Comparative SCI'!$E$33</f>
        <v>1198305</v>
      </c>
      <c r="F36" s="120">
        <v>1261249</v>
      </c>
      <c r="G36" s="18">
        <v>291860.72000000003</v>
      </c>
      <c r="H36" s="47"/>
    </row>
    <row r="37" spans="1:8" ht="13.5">
      <c r="A37" s="6" t="s">
        <v>24</v>
      </c>
      <c r="D37" s="40"/>
      <c r="E37" s="108">
        <f>'[1]Comparative SCI'!$E$41</f>
        <v>239673</v>
      </c>
      <c r="F37" s="120">
        <v>266649</v>
      </c>
      <c r="G37" s="18">
        <v>14364</v>
      </c>
      <c r="H37" s="47"/>
    </row>
    <row r="38" spans="1:8" ht="13.5">
      <c r="A38" s="6" t="s">
        <v>23</v>
      </c>
      <c r="D38" s="40"/>
      <c r="E38" s="108">
        <f>'[1]Comparative SCI'!$E$40</f>
        <v>181227</v>
      </c>
      <c r="F38" s="120">
        <v>220608</v>
      </c>
      <c r="G38" s="18">
        <v>3078815.77</v>
      </c>
      <c r="H38" s="47"/>
    </row>
    <row r="39" spans="1:8" ht="13.5">
      <c r="A39" s="6" t="s">
        <v>25</v>
      </c>
      <c r="D39" s="40"/>
      <c r="E39" s="108">
        <f>'[1]Comparative SCI'!$E$43</f>
        <v>2553909</v>
      </c>
      <c r="F39" s="120">
        <v>3369989</v>
      </c>
      <c r="G39" s="18">
        <v>2288564.3000000003</v>
      </c>
      <c r="H39" s="47"/>
    </row>
    <row r="40" spans="1:7" ht="13.5">
      <c r="A40" s="41"/>
      <c r="B40" s="41"/>
      <c r="C40" s="41"/>
      <c r="D40" s="41"/>
      <c r="E40" s="43">
        <f>SUM(E28:E39)</f>
        <v>85531777</v>
      </c>
      <c r="F40" s="44">
        <f>SUM(F28:F39)</f>
        <v>125217479</v>
      </c>
      <c r="G40" s="44">
        <f>SUM(G28:G38)</f>
        <v>104425840.85999998</v>
      </c>
    </row>
    <row r="41" spans="1:7" ht="13.5">
      <c r="A41" s="36"/>
      <c r="B41" s="36"/>
      <c r="C41" s="36"/>
      <c r="D41" s="36"/>
      <c r="E41" s="36"/>
      <c r="F41" s="47"/>
      <c r="G41" s="47"/>
    </row>
    <row r="42" spans="1:9" ht="13.5">
      <c r="A42" s="39" t="s">
        <v>54</v>
      </c>
      <c r="B42" s="39"/>
      <c r="C42" s="39"/>
      <c r="D42" s="39"/>
      <c r="E42" s="49">
        <f>E25+E40</f>
        <v>98911301</v>
      </c>
      <c r="F42" s="50">
        <f>F25+F40</f>
        <v>134880628</v>
      </c>
      <c r="G42" s="50">
        <f>G25+G40</f>
        <v>112960835.32</v>
      </c>
      <c r="I42" s="47"/>
    </row>
    <row r="43" spans="1:5" ht="12.75" customHeight="1">
      <c r="A43" s="36"/>
      <c r="B43" s="36"/>
      <c r="C43" s="36"/>
      <c r="D43" s="36"/>
      <c r="E43" s="36"/>
    </row>
    <row r="44" spans="1:9" ht="12.75" customHeight="1">
      <c r="A44" s="36" t="s">
        <v>75</v>
      </c>
      <c r="B44" s="36"/>
      <c r="C44" s="36"/>
      <c r="D44" s="36"/>
      <c r="E44" s="46">
        <f>+E15-E42</f>
        <v>631595597</v>
      </c>
      <c r="F44" s="47">
        <f>+F15-F42</f>
        <v>5726401959</v>
      </c>
      <c r="G44" s="47">
        <f>+G15-G42</f>
        <v>887033991.6800001</v>
      </c>
      <c r="I44" s="47"/>
    </row>
    <row r="45" spans="1:7" ht="12.75" customHeight="1">
      <c r="A45" s="36"/>
      <c r="B45" s="36"/>
      <c r="C45" s="36"/>
      <c r="D45" s="36"/>
      <c r="E45" s="36"/>
      <c r="F45" s="47"/>
      <c r="G45" s="47"/>
    </row>
    <row r="46" spans="1:9" ht="12.75" customHeight="1">
      <c r="A46" s="36" t="s">
        <v>67</v>
      </c>
      <c r="B46" s="36"/>
      <c r="C46" s="36"/>
      <c r="D46" s="36"/>
      <c r="E46" s="36"/>
      <c r="F46" s="51"/>
      <c r="G46" s="51"/>
      <c r="I46" s="47"/>
    </row>
    <row r="47" spans="1:7" ht="12.75" customHeight="1">
      <c r="A47" s="52" t="s">
        <v>99</v>
      </c>
      <c r="B47" s="39"/>
      <c r="C47" s="39"/>
      <c r="D47" s="39"/>
      <c r="E47" s="53">
        <f>'[1]Comparative SCI'!$E$53</f>
        <v>19899039</v>
      </c>
      <c r="F47" s="54">
        <v>-7343319</v>
      </c>
      <c r="G47" s="54">
        <v>-9462052</v>
      </c>
    </row>
    <row r="48" spans="1:7" ht="12.75" customHeight="1">
      <c r="A48" s="36"/>
      <c r="B48" s="36"/>
      <c r="C48" s="36"/>
      <c r="D48" s="36"/>
      <c r="E48" s="36"/>
      <c r="F48" s="51"/>
      <c r="G48" s="51"/>
    </row>
    <row r="49" spans="1:7" ht="14.25" thickBot="1">
      <c r="A49" s="55" t="s">
        <v>68</v>
      </c>
      <c r="B49" s="55"/>
      <c r="C49" s="55"/>
      <c r="D49" s="55"/>
      <c r="E49" s="56">
        <f>+E44+E47</f>
        <v>651494636</v>
      </c>
      <c r="F49" s="57">
        <f>+F44+F47</f>
        <v>5719058640</v>
      </c>
      <c r="G49" s="57">
        <f>+G44+G47</f>
        <v>877571939.6800001</v>
      </c>
    </row>
    <row r="50" spans="1:7" ht="9.75" customHeight="1" thickTop="1">
      <c r="A50" s="36"/>
      <c r="B50" s="36"/>
      <c r="C50" s="36"/>
      <c r="D50" s="36"/>
      <c r="E50" s="36"/>
      <c r="F50" s="47"/>
      <c r="G50" s="46"/>
    </row>
    <row r="51" spans="1:7" ht="13.5">
      <c r="A51" s="149" t="s">
        <v>98</v>
      </c>
      <c r="B51" s="149"/>
      <c r="C51" s="149"/>
      <c r="D51" s="149"/>
      <c r="E51" s="149"/>
      <c r="F51" s="149"/>
      <c r="G51" s="149"/>
    </row>
    <row r="52" ht="13.5">
      <c r="A52" s="5"/>
    </row>
    <row r="53" ht="13.5">
      <c r="A53" s="5"/>
    </row>
    <row r="54" spans="2:7" ht="13.5">
      <c r="B54" s="13"/>
      <c r="C54" s="13"/>
      <c r="D54" s="13"/>
      <c r="E54" s="13"/>
      <c r="F54" s="15"/>
      <c r="G54" s="1"/>
    </row>
    <row r="55" spans="2:7" ht="13.5">
      <c r="B55" s="13"/>
      <c r="C55" s="13"/>
      <c r="D55" s="13"/>
      <c r="E55" s="13"/>
      <c r="F55" s="15"/>
      <c r="G55" s="15"/>
    </row>
    <row r="56" spans="2:7" ht="15">
      <c r="B56" s="36"/>
      <c r="C56" s="36"/>
      <c r="D56" s="36"/>
      <c r="E56" s="36"/>
      <c r="G56" s="101"/>
    </row>
    <row r="57" spans="2:5" ht="13.5">
      <c r="B57" s="36"/>
      <c r="C57" s="36"/>
      <c r="D57" s="36"/>
      <c r="E57" s="36"/>
    </row>
    <row r="59" spans="2:5" ht="13.5">
      <c r="B59" s="13"/>
      <c r="C59" s="36"/>
      <c r="D59" s="36"/>
      <c r="E59" s="36"/>
    </row>
    <row r="60" spans="1:5" ht="13.5">
      <c r="A60" s="36"/>
      <c r="B60" s="13"/>
      <c r="C60" s="36"/>
      <c r="D60" s="36"/>
      <c r="E60" s="36"/>
    </row>
    <row r="61" spans="1:5" ht="13.5">
      <c r="A61" s="36"/>
      <c r="B61" s="36"/>
      <c r="C61" s="36"/>
      <c r="D61" s="36"/>
      <c r="E61" s="36"/>
    </row>
    <row r="62" spans="1:5" ht="13.5">
      <c r="A62" s="36"/>
      <c r="B62" s="58"/>
      <c r="C62" s="36"/>
      <c r="D62" s="36"/>
      <c r="E62" s="36"/>
    </row>
    <row r="63" spans="1:5" ht="13.5">
      <c r="A63" s="36"/>
      <c r="B63" s="36"/>
      <c r="C63" s="36"/>
      <c r="D63" s="36"/>
      <c r="E63" s="36"/>
    </row>
    <row r="64" spans="1:5" ht="13.5">
      <c r="A64" s="36"/>
      <c r="B64" s="36"/>
      <c r="C64" s="36"/>
      <c r="D64" s="36"/>
      <c r="E64" s="36"/>
    </row>
    <row r="65" spans="1:5" ht="13.5">
      <c r="A65" s="36"/>
      <c r="B65" s="36"/>
      <c r="C65" s="36"/>
      <c r="D65" s="36"/>
      <c r="E65" s="36"/>
    </row>
    <row r="66" spans="1:5" ht="13.5">
      <c r="A66" s="36"/>
      <c r="B66" s="36"/>
      <c r="C66" s="36"/>
      <c r="D66" s="36"/>
      <c r="E66" s="36"/>
    </row>
    <row r="67" spans="1:5" ht="13.5">
      <c r="A67" s="36"/>
      <c r="B67" s="36"/>
      <c r="C67" s="36"/>
      <c r="D67" s="36"/>
      <c r="E67" s="36"/>
    </row>
    <row r="68" spans="1:5" ht="13.5">
      <c r="A68" s="36"/>
      <c r="B68" s="36"/>
      <c r="C68" s="36"/>
      <c r="D68" s="36"/>
      <c r="E68" s="36"/>
    </row>
    <row r="69" spans="1:5" ht="13.5">
      <c r="A69" s="36"/>
      <c r="B69" s="36"/>
      <c r="C69" s="36"/>
      <c r="D69" s="36"/>
      <c r="E69" s="36"/>
    </row>
    <row r="70" spans="1:5" ht="13.5">
      <c r="A70" s="36"/>
      <c r="B70" s="36"/>
      <c r="C70" s="36"/>
      <c r="D70" s="36"/>
      <c r="E70" s="36"/>
    </row>
    <row r="71" spans="1:5" ht="13.5">
      <c r="A71" s="36"/>
      <c r="B71" s="36"/>
      <c r="C71" s="36"/>
      <c r="D71" s="36"/>
      <c r="E71" s="36"/>
    </row>
    <row r="72" spans="1:5" ht="13.5">
      <c r="A72" s="36"/>
      <c r="B72" s="36"/>
      <c r="C72" s="36"/>
      <c r="D72" s="36"/>
      <c r="E72" s="36"/>
    </row>
    <row r="73" spans="1:5" ht="13.5">
      <c r="A73" s="36"/>
      <c r="B73" s="36"/>
      <c r="C73" s="36"/>
      <c r="D73" s="36"/>
      <c r="E73" s="36"/>
    </row>
  </sheetData>
  <sheetProtection/>
  <mergeCells count="8">
    <mergeCell ref="A1:G1"/>
    <mergeCell ref="A2:G2"/>
    <mergeCell ref="A3:G3"/>
    <mergeCell ref="A4:G4"/>
    <mergeCell ref="A51:G51"/>
    <mergeCell ref="F6:F7"/>
    <mergeCell ref="D6:D7"/>
    <mergeCell ref="E6:E7"/>
  </mergeCells>
  <printOptions/>
  <pageMargins left="1.25" right="1" top="1" bottom="1" header="0.3" footer="0.8"/>
  <pageSetup firstPageNumber="7" useFirstPageNumber="1" fitToHeight="0" fitToWidth="1" horizontalDpi="600" verticalDpi="600" orientation="portrait" scale="82" r:id="rId1"/>
  <headerFooter scaleWithDoc="0">
    <oddFooter>&amp;R&amp;"Arial,Regular"&amp;10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10" zoomScaleNormal="110" zoomScaleSheetLayoutView="90" workbookViewId="0" topLeftCell="A1">
      <selection activeCell="J12" sqref="J12"/>
    </sheetView>
  </sheetViews>
  <sheetFormatPr defaultColWidth="11.421875" defaultRowHeight="15"/>
  <cols>
    <col min="1" max="1" width="2.140625" style="59" customWidth="1"/>
    <col min="2" max="3" width="1.7109375" style="59" customWidth="1"/>
    <col min="4" max="4" width="40.00390625" style="59" customWidth="1"/>
    <col min="5" max="5" width="14.00390625" style="59" bestFit="1" customWidth="1"/>
    <col min="6" max="6" width="14.00390625" style="59" customWidth="1"/>
    <col min="7" max="7" width="18.7109375" style="59" bestFit="1" customWidth="1"/>
    <col min="8" max="8" width="16.8515625" style="59" bestFit="1" customWidth="1"/>
    <col min="9" max="9" width="11.421875" style="59" customWidth="1"/>
    <col min="10" max="11" width="12.28125" style="59" bestFit="1" customWidth="1"/>
    <col min="12" max="16384" width="11.421875" style="59" customWidth="1"/>
  </cols>
  <sheetData>
    <row r="1" spans="2:8" ht="13.5">
      <c r="B1" s="163" t="s">
        <v>0</v>
      </c>
      <c r="C1" s="163"/>
      <c r="D1" s="163"/>
      <c r="E1" s="163"/>
      <c r="F1" s="163"/>
      <c r="G1" s="163"/>
      <c r="H1" s="163"/>
    </row>
    <row r="2" spans="2:8" ht="13.5">
      <c r="B2" s="163" t="s">
        <v>52</v>
      </c>
      <c r="C2" s="163"/>
      <c r="D2" s="163"/>
      <c r="E2" s="163"/>
      <c r="F2" s="163"/>
      <c r="G2" s="163"/>
      <c r="H2" s="163"/>
    </row>
    <row r="3" spans="2:8" ht="13.5">
      <c r="B3" s="163" t="s">
        <v>93</v>
      </c>
      <c r="C3" s="163"/>
      <c r="D3" s="163"/>
      <c r="E3" s="163"/>
      <c r="F3" s="163"/>
      <c r="G3" s="163"/>
      <c r="H3" s="163"/>
    </row>
    <row r="4" spans="2:8" ht="13.5">
      <c r="B4" s="164" t="s">
        <v>114</v>
      </c>
      <c r="C4" s="164"/>
      <c r="D4" s="164"/>
      <c r="E4" s="164"/>
      <c r="F4" s="164"/>
      <c r="G4" s="164"/>
      <c r="H4" s="164"/>
    </row>
    <row r="5" spans="2:8" ht="13.5">
      <c r="B5" s="60"/>
      <c r="C5" s="60"/>
      <c r="D5" s="60"/>
      <c r="E5" s="60"/>
      <c r="F5" s="60"/>
      <c r="G5" s="60"/>
      <c r="H5" s="60"/>
    </row>
    <row r="6" spans="1:8" ht="55.5">
      <c r="A6" s="61"/>
      <c r="B6" s="62"/>
      <c r="C6" s="62"/>
      <c r="D6" s="63"/>
      <c r="E6" s="64" t="s">
        <v>85</v>
      </c>
      <c r="F6" s="64" t="s">
        <v>84</v>
      </c>
      <c r="G6" s="64" t="s">
        <v>86</v>
      </c>
      <c r="H6" s="64" t="s">
        <v>116</v>
      </c>
    </row>
    <row r="7" spans="1:8" ht="12.75" customHeight="1">
      <c r="A7" s="65"/>
      <c r="B7" s="66"/>
      <c r="C7" s="66"/>
      <c r="D7" s="67"/>
      <c r="E7" s="68" t="s">
        <v>92</v>
      </c>
      <c r="F7" s="68" t="s">
        <v>88</v>
      </c>
      <c r="G7" s="68" t="s">
        <v>117</v>
      </c>
      <c r="H7" s="68"/>
    </row>
    <row r="8" spans="1:8" ht="12.75" customHeight="1">
      <c r="A8" s="69"/>
      <c r="B8" s="60"/>
      <c r="C8" s="60"/>
      <c r="D8" s="70"/>
      <c r="E8" s="71"/>
      <c r="F8" s="71"/>
      <c r="G8" s="72"/>
      <c r="H8" s="72"/>
    </row>
    <row r="9" spans="1:8" ht="12.75" customHeight="1">
      <c r="A9" s="73" t="s">
        <v>94</v>
      </c>
      <c r="B9" s="60"/>
      <c r="C9" s="60"/>
      <c r="D9" s="70"/>
      <c r="E9" s="74">
        <v>-6072943</v>
      </c>
      <c r="F9" s="74">
        <v>200000000</v>
      </c>
      <c r="G9" s="74">
        <v>7598631089</v>
      </c>
      <c r="H9" s="74">
        <v>7792558146</v>
      </c>
    </row>
    <row r="10" spans="1:8" ht="12.75" customHeight="1">
      <c r="A10" s="69"/>
      <c r="B10" s="60"/>
      <c r="C10" s="60"/>
      <c r="D10" s="70"/>
      <c r="E10" s="75"/>
      <c r="F10" s="75"/>
      <c r="G10" s="74"/>
      <c r="H10" s="74"/>
    </row>
    <row r="11" spans="1:8" ht="12.75" customHeight="1">
      <c r="A11" s="73" t="s">
        <v>115</v>
      </c>
      <c r="D11" s="70"/>
      <c r="E11" s="75"/>
      <c r="F11" s="75"/>
      <c r="G11" s="74"/>
      <c r="H11" s="74"/>
    </row>
    <row r="12" spans="2:8" ht="12.75" customHeight="1">
      <c r="B12" s="73"/>
      <c r="C12" s="122" t="s">
        <v>89</v>
      </c>
      <c r="D12" s="70"/>
      <c r="E12" s="106">
        <v>19899039</v>
      </c>
      <c r="F12" s="147">
        <v>0</v>
      </c>
      <c r="G12" s="106">
        <v>631595597</v>
      </c>
      <c r="H12" s="74">
        <v>651494636</v>
      </c>
    </row>
    <row r="13" spans="1:8" ht="12.75" customHeight="1">
      <c r="A13" s="69"/>
      <c r="B13" s="60"/>
      <c r="C13" s="60"/>
      <c r="D13" s="70"/>
      <c r="E13" s="107"/>
      <c r="F13" s="107"/>
      <c r="G13" s="106"/>
      <c r="H13" s="74"/>
    </row>
    <row r="14" spans="1:8" ht="14.25" thickBot="1">
      <c r="A14" s="76" t="s">
        <v>95</v>
      </c>
      <c r="B14" s="76"/>
      <c r="C14" s="76"/>
      <c r="D14" s="76"/>
      <c r="E14" s="131">
        <v>13826096</v>
      </c>
      <c r="F14" s="131">
        <v>200000000</v>
      </c>
      <c r="G14" s="131">
        <v>8230226686</v>
      </c>
      <c r="H14" s="131">
        <v>8444052782</v>
      </c>
    </row>
    <row r="15" spans="1:8" ht="12.75" customHeight="1" thickTop="1">
      <c r="A15" s="69"/>
      <c r="B15" s="60"/>
      <c r="C15" s="60"/>
      <c r="D15" s="70"/>
      <c r="E15" s="75"/>
      <c r="F15" s="75"/>
      <c r="G15" s="74"/>
      <c r="H15" s="74"/>
    </row>
    <row r="16" spans="1:8" s="69" customFormat="1" ht="15.75" customHeight="1">
      <c r="A16" s="69" t="s">
        <v>96</v>
      </c>
      <c r="B16" s="60"/>
      <c r="C16" s="60"/>
      <c r="D16" s="70"/>
      <c r="E16" s="75">
        <v>1270376</v>
      </c>
      <c r="F16" s="75">
        <v>200000000</v>
      </c>
      <c r="G16" s="75">
        <v>1872229130</v>
      </c>
      <c r="H16" s="75">
        <v>2073499506</v>
      </c>
    </row>
    <row r="17" spans="1:8" ht="12.75" customHeight="1">
      <c r="A17" s="69"/>
      <c r="B17" s="60"/>
      <c r="C17" s="60"/>
      <c r="D17" s="70"/>
      <c r="E17" s="75"/>
      <c r="F17" s="75"/>
      <c r="G17" s="74"/>
      <c r="H17" s="74"/>
    </row>
    <row r="18" spans="1:8" ht="13.5">
      <c r="A18" s="37" t="s">
        <v>115</v>
      </c>
      <c r="E18" s="19"/>
      <c r="F18" s="19"/>
      <c r="G18" s="19"/>
      <c r="H18" s="19"/>
    </row>
    <row r="19" spans="2:8" ht="13.5">
      <c r="B19" s="37" t="s">
        <v>74</v>
      </c>
      <c r="C19" s="37"/>
      <c r="E19" s="132"/>
      <c r="F19" s="132"/>
      <c r="G19" s="132"/>
      <c r="H19" s="19"/>
    </row>
    <row r="20" spans="2:8" ht="13.5">
      <c r="B20" s="37"/>
      <c r="C20" s="60" t="s">
        <v>118</v>
      </c>
      <c r="E20" s="146">
        <v>0</v>
      </c>
      <c r="F20" s="148">
        <v>0</v>
      </c>
      <c r="G20" s="130">
        <v>22365252</v>
      </c>
      <c r="H20" s="19">
        <v>22365252</v>
      </c>
    </row>
    <row r="21" spans="3:8" ht="13.5">
      <c r="C21" s="59" t="s">
        <v>89</v>
      </c>
      <c r="E21" s="75">
        <v>-7343319</v>
      </c>
      <c r="F21" s="148">
        <v>0</v>
      </c>
      <c r="G21" s="130">
        <v>5704036707</v>
      </c>
      <c r="H21" s="19">
        <v>5696693388</v>
      </c>
    </row>
    <row r="22" spans="4:8" ht="13.5">
      <c r="D22" s="37"/>
      <c r="E22" s="87"/>
      <c r="F22" s="132"/>
      <c r="G22" s="34"/>
      <c r="H22" s="132"/>
    </row>
    <row r="23" spans="1:11" ht="14.25" thickBot="1">
      <c r="A23" s="140" t="s">
        <v>97</v>
      </c>
      <c r="B23" s="141"/>
      <c r="C23" s="141"/>
      <c r="D23" s="76"/>
      <c r="E23" s="142">
        <v>-6072943</v>
      </c>
      <c r="F23" s="142">
        <v>200000000</v>
      </c>
      <c r="G23" s="142">
        <v>7598631089</v>
      </c>
      <c r="H23" s="142">
        <v>7792558146</v>
      </c>
      <c r="J23" s="77"/>
      <c r="K23" s="77"/>
    </row>
    <row r="24" spans="1:11" ht="8.25" customHeight="1" thickTop="1">
      <c r="A24" s="70"/>
      <c r="B24" s="69"/>
      <c r="C24" s="69"/>
      <c r="D24" s="60"/>
      <c r="E24" s="78"/>
      <c r="F24" s="78"/>
      <c r="G24" s="78"/>
      <c r="H24" s="78"/>
      <c r="J24" s="77"/>
      <c r="K24" s="77"/>
    </row>
    <row r="25" spans="1:8" ht="15" customHeight="1">
      <c r="A25" s="149" t="s">
        <v>98</v>
      </c>
      <c r="B25" s="149"/>
      <c r="C25" s="149"/>
      <c r="D25" s="149"/>
      <c r="E25" s="149"/>
      <c r="F25" s="149"/>
      <c r="G25" s="149"/>
      <c r="H25" s="149"/>
    </row>
    <row r="26" spans="2:8" ht="13.5">
      <c r="B26" s="37"/>
      <c r="C26" s="37"/>
      <c r="D26" s="37"/>
      <c r="E26" s="37"/>
      <c r="F26" s="37"/>
      <c r="G26" s="37"/>
      <c r="H26" s="37"/>
    </row>
    <row r="27" spans="2:8" ht="13.5">
      <c r="B27" s="37"/>
      <c r="C27" s="37"/>
      <c r="D27" s="37"/>
      <c r="E27" s="37"/>
      <c r="F27" s="37"/>
      <c r="G27" s="37"/>
      <c r="H27" s="37"/>
    </row>
    <row r="28" spans="2:8" ht="13.5">
      <c r="B28" s="37"/>
      <c r="C28" s="37"/>
      <c r="D28" s="37"/>
      <c r="E28" s="37"/>
      <c r="F28" s="37"/>
      <c r="G28" s="37"/>
      <c r="H28" s="37"/>
    </row>
    <row r="29" spans="2:8" ht="13.5">
      <c r="B29" s="37"/>
      <c r="C29" s="37"/>
      <c r="D29" s="37"/>
      <c r="E29" s="37"/>
      <c r="F29" s="37"/>
      <c r="G29" s="37"/>
      <c r="H29" s="123"/>
    </row>
    <row r="30" spans="2:8" ht="13.5">
      <c r="B30" s="37"/>
      <c r="C30" s="37"/>
      <c r="D30" s="37"/>
      <c r="E30" s="37"/>
      <c r="F30" s="37"/>
      <c r="G30" s="37"/>
      <c r="H30" s="123"/>
    </row>
    <row r="31" spans="2:8" ht="13.5">
      <c r="B31" s="37"/>
      <c r="C31" s="37"/>
      <c r="D31" s="37"/>
      <c r="E31" s="37"/>
      <c r="F31" s="37"/>
      <c r="G31" s="37"/>
      <c r="H31" s="124"/>
    </row>
    <row r="32" spans="2:8" ht="13.5">
      <c r="B32" s="37"/>
      <c r="C32" s="37"/>
      <c r="D32" s="37"/>
      <c r="E32" s="37"/>
      <c r="F32" s="37"/>
      <c r="G32" s="37"/>
      <c r="H32" s="37"/>
    </row>
    <row r="33" spans="2:8" ht="13.5">
      <c r="B33" s="37"/>
      <c r="C33" s="37"/>
      <c r="D33" s="37"/>
      <c r="E33" s="37"/>
      <c r="F33" s="37"/>
      <c r="G33" s="37"/>
      <c r="H33" s="37"/>
    </row>
    <row r="34" spans="2:8" ht="13.5">
      <c r="B34" s="37"/>
      <c r="C34" s="37"/>
      <c r="D34" s="37"/>
      <c r="E34" s="37"/>
      <c r="F34" s="37"/>
      <c r="G34" s="37"/>
      <c r="H34" s="37"/>
    </row>
    <row r="35" spans="2:8" ht="13.5">
      <c r="B35" s="37"/>
      <c r="C35" s="37"/>
      <c r="D35" s="37"/>
      <c r="E35" s="37"/>
      <c r="F35" s="37"/>
      <c r="G35" s="37"/>
      <c r="H35" s="37"/>
    </row>
    <row r="36" spans="2:8" ht="13.5">
      <c r="B36" s="37"/>
      <c r="C36" s="37"/>
      <c r="D36" s="37"/>
      <c r="E36" s="37"/>
      <c r="F36" s="37"/>
      <c r="G36" s="37"/>
      <c r="H36" s="37"/>
    </row>
    <row r="37" spans="2:8" ht="13.5">
      <c r="B37" s="37"/>
      <c r="C37" s="37"/>
      <c r="D37" s="37"/>
      <c r="E37" s="37"/>
      <c r="F37" s="37"/>
      <c r="G37" s="37"/>
      <c r="H37" s="37"/>
    </row>
    <row r="38" spans="2:8" ht="13.5">
      <c r="B38" s="37"/>
      <c r="C38" s="37"/>
      <c r="D38" s="37"/>
      <c r="E38" s="37"/>
      <c r="F38" s="37"/>
      <c r="G38" s="37"/>
      <c r="H38" s="37"/>
    </row>
    <row r="39" spans="2:8" ht="13.5">
      <c r="B39" s="37"/>
      <c r="C39" s="37"/>
      <c r="D39" s="37"/>
      <c r="E39" s="37"/>
      <c r="F39" s="37"/>
      <c r="G39" s="37"/>
      <c r="H39" s="37"/>
    </row>
    <row r="58" ht="15">
      <c r="H58" s="100"/>
    </row>
  </sheetData>
  <sheetProtection/>
  <mergeCells count="5">
    <mergeCell ref="B1:H1"/>
    <mergeCell ref="B2:H2"/>
    <mergeCell ref="B3:H3"/>
    <mergeCell ref="B4:H4"/>
    <mergeCell ref="A25:H25"/>
  </mergeCells>
  <printOptions/>
  <pageMargins left="1.25" right="1" top="1" bottom="1" header="0.3" footer="0.8"/>
  <pageSetup firstPageNumber="8" useFirstPageNumber="1" fitToHeight="0" fitToWidth="1" horizontalDpi="600" verticalDpi="600" orientation="portrait" scale="72" r:id="rId1"/>
  <headerFooter scaleWithDoc="0">
    <oddFooter>&amp;R&amp;"Arial,Regular"&amp;10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SheetLayoutView="110" workbookViewId="0" topLeftCell="A37">
      <selection activeCell="B37" sqref="B37"/>
    </sheetView>
  </sheetViews>
  <sheetFormatPr defaultColWidth="11.421875" defaultRowHeight="15"/>
  <cols>
    <col min="1" max="1" width="0.42578125" style="6" customWidth="1"/>
    <col min="2" max="2" width="7.421875" style="6" customWidth="1"/>
    <col min="3" max="3" width="7.00390625" style="6" customWidth="1"/>
    <col min="4" max="4" width="9.00390625" style="6" customWidth="1"/>
    <col min="5" max="5" width="32.421875" style="6" customWidth="1"/>
    <col min="6" max="6" width="7.421875" style="6" customWidth="1"/>
    <col min="7" max="7" width="20.421875" style="6" customWidth="1"/>
    <col min="8" max="8" width="17.8515625" style="6" bestFit="1" customWidth="1"/>
    <col min="9" max="9" width="16.421875" style="6" hidden="1" customWidth="1"/>
    <col min="10" max="10" width="2.7109375" style="6" customWidth="1"/>
    <col min="11" max="11" width="17.57421875" style="6" bestFit="1" customWidth="1"/>
    <col min="12" max="12" width="17.8515625" style="6" customWidth="1"/>
    <col min="13" max="14" width="11.421875" style="6" customWidth="1"/>
    <col min="15" max="15" width="17.28125" style="6" customWidth="1"/>
    <col min="16" max="16384" width="11.421875" style="6" customWidth="1"/>
  </cols>
  <sheetData>
    <row r="1" spans="1:9" ht="13.5">
      <c r="A1" s="150" t="s">
        <v>0</v>
      </c>
      <c r="B1" s="150"/>
      <c r="C1" s="150"/>
      <c r="D1" s="150"/>
      <c r="E1" s="150"/>
      <c r="F1" s="150"/>
      <c r="G1" s="150"/>
      <c r="H1" s="150"/>
      <c r="I1" s="150"/>
    </row>
    <row r="2" spans="1:9" ht="13.5">
      <c r="A2" s="150" t="s">
        <v>53</v>
      </c>
      <c r="B2" s="150"/>
      <c r="C2" s="150"/>
      <c r="D2" s="150"/>
      <c r="E2" s="150"/>
      <c r="F2" s="150"/>
      <c r="G2" s="150"/>
      <c r="H2" s="150"/>
      <c r="I2" s="150"/>
    </row>
    <row r="3" spans="1:9" ht="13.5">
      <c r="A3" s="150" t="s">
        <v>93</v>
      </c>
      <c r="B3" s="150"/>
      <c r="C3" s="150"/>
      <c r="D3" s="150"/>
      <c r="E3" s="150"/>
      <c r="F3" s="150"/>
      <c r="G3" s="150"/>
      <c r="H3" s="150"/>
      <c r="I3" s="150"/>
    </row>
    <row r="4" spans="1:9" ht="13.5">
      <c r="A4" s="152" t="s">
        <v>114</v>
      </c>
      <c r="B4" s="152"/>
      <c r="C4" s="152"/>
      <c r="D4" s="152"/>
      <c r="E4" s="152"/>
      <c r="F4" s="152"/>
      <c r="G4" s="152"/>
      <c r="H4" s="152"/>
      <c r="I4" s="152"/>
    </row>
    <row r="5" ht="9" customHeight="1"/>
    <row r="6" spans="2:9" s="36" customFormat="1" ht="8.25" customHeight="1">
      <c r="B6" s="165"/>
      <c r="C6" s="165"/>
      <c r="D6" s="165"/>
      <c r="E6" s="165"/>
      <c r="F6" s="161" t="s">
        <v>35</v>
      </c>
      <c r="G6" s="134"/>
      <c r="H6" s="137"/>
      <c r="I6" s="79"/>
    </row>
    <row r="7" spans="2:9" ht="42.75" customHeight="1">
      <c r="B7" s="52"/>
      <c r="C7" s="52"/>
      <c r="D7" s="52"/>
      <c r="E7" s="52"/>
      <c r="F7" s="162"/>
      <c r="G7" s="135">
        <v>2019</v>
      </c>
      <c r="H7" s="136" t="s">
        <v>125</v>
      </c>
      <c r="I7" s="80">
        <v>2017</v>
      </c>
    </row>
    <row r="8" ht="9.75" customHeight="1"/>
    <row r="9" spans="2:7" ht="13.5">
      <c r="B9" s="36" t="s">
        <v>26</v>
      </c>
      <c r="C9" s="36"/>
      <c r="D9" s="36"/>
      <c r="E9" s="36"/>
      <c r="F9" s="36"/>
      <c r="G9" s="36"/>
    </row>
    <row r="10" spans="1:9" ht="13.5">
      <c r="A10" s="7"/>
      <c r="B10" s="7" t="s">
        <v>27</v>
      </c>
      <c r="C10" s="7"/>
      <c r="D10" s="7"/>
      <c r="E10" s="7"/>
      <c r="F10" s="7"/>
      <c r="G10" s="126">
        <f>'[1]SCF'!$F$11</f>
        <v>631595597</v>
      </c>
      <c r="H10" s="34">
        <f>SCI!F44</f>
        <v>5726401959</v>
      </c>
      <c r="I10" s="34">
        <f>SCI!G44</f>
        <v>887033991.6800001</v>
      </c>
    </row>
    <row r="11" spans="1:9" ht="13.5">
      <c r="A11" s="7"/>
      <c r="B11" s="7" t="s">
        <v>28</v>
      </c>
      <c r="C11" s="7"/>
      <c r="D11" s="7"/>
      <c r="E11" s="7"/>
      <c r="F11" s="7"/>
      <c r="G11" s="127"/>
      <c r="H11" s="34"/>
      <c r="I11" s="34"/>
    </row>
    <row r="12" spans="1:9" ht="13.5">
      <c r="A12" s="7"/>
      <c r="B12" s="7" t="s">
        <v>56</v>
      </c>
      <c r="C12" s="7"/>
      <c r="D12" s="7"/>
      <c r="G12" s="128">
        <f>'[1]SCF'!$F$13</f>
        <v>2845863</v>
      </c>
      <c r="H12" s="82">
        <f>SCI!F30</f>
        <v>3252994</v>
      </c>
      <c r="I12" s="82">
        <v>4144820</v>
      </c>
    </row>
    <row r="13" spans="1:9" ht="13.5">
      <c r="A13" s="12"/>
      <c r="B13" s="7" t="s">
        <v>120</v>
      </c>
      <c r="C13" s="7"/>
      <c r="D13" s="7"/>
      <c r="G13" s="128">
        <f>'[1]SCF'!$F$14</f>
        <v>8112085</v>
      </c>
      <c r="H13" s="82">
        <v>6376717</v>
      </c>
      <c r="I13" s="82">
        <f>SCI!G14</f>
        <v>211779867</v>
      </c>
    </row>
    <row r="14" spans="1:12" ht="13.5">
      <c r="A14" s="12"/>
      <c r="B14" s="7" t="s">
        <v>57</v>
      </c>
      <c r="C14" s="7"/>
      <c r="D14" s="7"/>
      <c r="G14" s="128">
        <f>'[1]SCF'!$F$16</f>
        <v>-506494405</v>
      </c>
      <c r="H14" s="82">
        <v>-410553343</v>
      </c>
      <c r="I14" s="82">
        <v>-255590695</v>
      </c>
      <c r="L14" s="166"/>
    </row>
    <row r="15" spans="1:9" ht="13.5" hidden="1">
      <c r="A15" s="12"/>
      <c r="B15" s="7" t="s">
        <v>58</v>
      </c>
      <c r="C15" s="7"/>
      <c r="G15" s="1"/>
      <c r="H15" s="82"/>
      <c r="I15" s="82"/>
    </row>
    <row r="16" spans="1:12" ht="13.5">
      <c r="A16" s="12"/>
      <c r="B16" s="21" t="s">
        <v>66</v>
      </c>
      <c r="C16" s="21"/>
      <c r="D16" s="21"/>
      <c r="E16" s="21"/>
      <c r="F16" s="21"/>
      <c r="G16" s="129">
        <f>SUM(G10:G15)</f>
        <v>136059140</v>
      </c>
      <c r="H16" s="85">
        <f>SUM(H10:H15)</f>
        <v>5325478327</v>
      </c>
      <c r="I16" s="85">
        <f>SUM(I10:I15)</f>
        <v>847367983.6800001</v>
      </c>
      <c r="K16" s="47"/>
      <c r="L16" s="166"/>
    </row>
    <row r="17" spans="1:12" ht="9.75" customHeight="1">
      <c r="A17" s="12"/>
      <c r="B17" s="14"/>
      <c r="C17" s="14"/>
      <c r="D17" s="14"/>
      <c r="E17" s="14"/>
      <c r="F17" s="14"/>
      <c r="G17" s="14"/>
      <c r="H17" s="7"/>
      <c r="I17" s="7"/>
      <c r="L17" s="166"/>
    </row>
    <row r="18" spans="1:12" ht="13.5">
      <c r="A18" s="12"/>
      <c r="B18" s="7" t="s">
        <v>29</v>
      </c>
      <c r="C18" s="7"/>
      <c r="D18" s="7"/>
      <c r="E18" s="7"/>
      <c r="F18" s="7"/>
      <c r="G18" s="7"/>
      <c r="H18" s="24"/>
      <c r="I18" s="24"/>
      <c r="L18" s="166"/>
    </row>
    <row r="19" spans="1:12" ht="13.5">
      <c r="A19" s="12"/>
      <c r="B19" s="7" t="s">
        <v>80</v>
      </c>
      <c r="C19" s="7"/>
      <c r="D19" s="7"/>
      <c r="L19" s="166"/>
    </row>
    <row r="20" spans="1:12" ht="13.5">
      <c r="A20" s="12"/>
      <c r="B20" s="7" t="s">
        <v>59</v>
      </c>
      <c r="C20" s="7"/>
      <c r="G20" s="81">
        <v>2719335253</v>
      </c>
      <c r="H20" s="82">
        <v>-5186346885</v>
      </c>
      <c r="I20" s="82">
        <v>-142456909</v>
      </c>
      <c r="K20" s="47"/>
      <c r="L20" s="167"/>
    </row>
    <row r="21" spans="1:12" ht="13.5">
      <c r="A21" s="12"/>
      <c r="B21" s="7" t="s">
        <v>60</v>
      </c>
      <c r="C21" s="7"/>
      <c r="G21" s="81">
        <f>'[1]SCF'!$F$28</f>
        <v>-477507</v>
      </c>
      <c r="H21" s="82">
        <v>-10544453</v>
      </c>
      <c r="I21" s="82">
        <v>-15596798</v>
      </c>
      <c r="K21" s="51"/>
      <c r="L21" s="51"/>
    </row>
    <row r="22" spans="1:12" ht="13.5">
      <c r="A22" s="12"/>
      <c r="B22" s="7" t="s">
        <v>61</v>
      </c>
      <c r="C22" s="7"/>
      <c r="G22" s="81">
        <f>'[1]SCF'!$F$29</f>
        <v>-65491426</v>
      </c>
      <c r="H22" s="82">
        <v>-191392650</v>
      </c>
      <c r="I22" s="82">
        <v>-542922396</v>
      </c>
      <c r="K22" s="51"/>
      <c r="L22" s="51"/>
    </row>
    <row r="23" spans="1:12" ht="13.5">
      <c r="A23" s="12"/>
      <c r="B23" s="7" t="s">
        <v>62</v>
      </c>
      <c r="C23" s="7"/>
      <c r="G23" s="81">
        <f>'[1]SCF'!$F$30</f>
        <v>488855620</v>
      </c>
      <c r="H23" s="82">
        <v>-684696934</v>
      </c>
      <c r="I23" s="82" t="e">
        <f>SFP!#REF!-SFP!#REF!</f>
        <v>#REF!</v>
      </c>
      <c r="K23" s="51"/>
      <c r="L23" s="51"/>
    </row>
    <row r="24" spans="1:12" ht="13.5">
      <c r="A24" s="12"/>
      <c r="B24" s="7" t="s">
        <v>91</v>
      </c>
      <c r="C24" s="7"/>
      <c r="G24" s="81">
        <f>'[1]SCF'!$F$31</f>
        <v>16664770</v>
      </c>
      <c r="H24" s="82">
        <v>239569244</v>
      </c>
      <c r="I24" s="83" t="e">
        <f>SFP!#REF!-SFP!#REF!</f>
        <v>#REF!</v>
      </c>
      <c r="K24" s="51"/>
      <c r="L24" s="51"/>
    </row>
    <row r="25" spans="1:12" ht="13.5">
      <c r="A25" s="12"/>
      <c r="B25" s="7" t="s">
        <v>63</v>
      </c>
      <c r="C25" s="7"/>
      <c r="G25" s="81">
        <f>'[1]SCF'!$F$32</f>
        <v>1229536</v>
      </c>
      <c r="H25" s="82">
        <v>4841653</v>
      </c>
      <c r="I25" s="82" t="e">
        <f>SFP!#REF!-SFP!#REF!-1</f>
        <v>#REF!</v>
      </c>
      <c r="K25" s="51"/>
      <c r="L25" s="51"/>
    </row>
    <row r="26" spans="1:12" ht="13.5">
      <c r="A26" s="12"/>
      <c r="B26" s="7" t="s">
        <v>81</v>
      </c>
      <c r="C26" s="7"/>
      <c r="D26" s="7"/>
      <c r="H26" s="47"/>
      <c r="I26" s="47"/>
      <c r="K26" s="51"/>
      <c r="L26" s="51"/>
    </row>
    <row r="27" spans="1:12" ht="13.5">
      <c r="A27" s="12"/>
      <c r="B27" s="7" t="s">
        <v>64</v>
      </c>
      <c r="C27" s="7"/>
      <c r="G27" s="81">
        <f>'[1]SCF'!$F$35</f>
        <v>-39098707</v>
      </c>
      <c r="H27" s="82">
        <v>110723293</v>
      </c>
      <c r="I27" s="82">
        <v>43088575</v>
      </c>
      <c r="K27" s="51"/>
      <c r="L27" s="51"/>
    </row>
    <row r="28" spans="1:12" ht="13.5">
      <c r="A28" s="12"/>
      <c r="B28" s="7" t="s">
        <v>65</v>
      </c>
      <c r="C28" s="7"/>
      <c r="G28" s="33">
        <f>'[1]SCF'!$F$37</f>
        <v>-64395921</v>
      </c>
      <c r="H28" s="34">
        <v>-36653979</v>
      </c>
      <c r="I28" s="87" t="e">
        <f>-SFP!#REF!+SFP!#REF!</f>
        <v>#REF!</v>
      </c>
      <c r="K28" s="51"/>
      <c r="L28" s="51"/>
    </row>
    <row r="29" spans="1:12" ht="13.5">
      <c r="A29" s="12"/>
      <c r="B29" s="7" t="s">
        <v>31</v>
      </c>
      <c r="D29" s="7"/>
      <c r="E29" s="7"/>
      <c r="F29" s="7"/>
      <c r="G29" s="33">
        <f>'[1]SCF'!$F$42</f>
        <v>505169470</v>
      </c>
      <c r="H29" s="34">
        <v>387666673</v>
      </c>
      <c r="I29" s="34">
        <v>247226478</v>
      </c>
      <c r="K29" s="51"/>
      <c r="L29" s="51"/>
    </row>
    <row r="30" spans="1:12" ht="13.5">
      <c r="A30" s="12"/>
      <c r="B30" s="7" t="s">
        <v>122</v>
      </c>
      <c r="D30" s="7"/>
      <c r="E30" s="7"/>
      <c r="F30" s="7"/>
      <c r="G30" s="81">
        <f>'[1]SCF'!$F$54</f>
        <v>4258366</v>
      </c>
      <c r="H30" s="82">
        <v>4647000</v>
      </c>
      <c r="I30" s="34"/>
      <c r="K30" s="51"/>
      <c r="L30" s="51"/>
    </row>
    <row r="31" spans="1:12" ht="13.5">
      <c r="A31" s="12"/>
      <c r="B31" s="27" t="s">
        <v>82</v>
      </c>
      <c r="C31" s="27"/>
      <c r="D31" s="27"/>
      <c r="E31" s="27"/>
      <c r="F31" s="21"/>
      <c r="G31" s="84">
        <f>SUM(G16:G30)</f>
        <v>3702108594</v>
      </c>
      <c r="H31" s="85">
        <f>SUM(H16:H30)</f>
        <v>-36708711</v>
      </c>
      <c r="I31" s="85">
        <f>SUM(I29:I29)</f>
        <v>247226478</v>
      </c>
      <c r="K31" s="51"/>
      <c r="L31" s="51"/>
    </row>
    <row r="32" spans="1:9" ht="9" customHeight="1">
      <c r="A32" s="12"/>
      <c r="B32" s="14"/>
      <c r="C32" s="14"/>
      <c r="D32" s="14"/>
      <c r="E32" s="14"/>
      <c r="F32" s="14"/>
      <c r="G32" s="14"/>
      <c r="H32" s="24"/>
      <c r="I32" s="24"/>
    </row>
    <row r="33" spans="1:12" ht="13.5">
      <c r="A33" s="7"/>
      <c r="B33" s="14" t="s">
        <v>32</v>
      </c>
      <c r="C33" s="14"/>
      <c r="D33" s="14"/>
      <c r="E33" s="14"/>
      <c r="F33" s="14"/>
      <c r="G33" s="14"/>
      <c r="H33" s="7"/>
      <c r="I33" s="7"/>
      <c r="K33" s="47"/>
      <c r="L33" s="47"/>
    </row>
    <row r="34" spans="1:9" ht="13.5">
      <c r="A34" s="12"/>
      <c r="B34" s="104" t="s">
        <v>33</v>
      </c>
      <c r="C34" s="7"/>
      <c r="D34" s="7"/>
      <c r="E34" s="7"/>
      <c r="F34" s="7"/>
      <c r="G34" s="33">
        <f>'[1]SCF'!$F$48</f>
        <v>-2680327</v>
      </c>
      <c r="H34" s="34">
        <v>-3023151</v>
      </c>
      <c r="I34" s="34">
        <v>-2955406</v>
      </c>
    </row>
    <row r="35" spans="1:9" ht="13.5">
      <c r="A35" s="12"/>
      <c r="B35" s="7" t="s">
        <v>105</v>
      </c>
      <c r="C35" s="7"/>
      <c r="D35" s="7"/>
      <c r="G35" s="81">
        <f>'[1]SCF'!$F$50</f>
        <v>-487520</v>
      </c>
      <c r="H35" s="82">
        <v>-46175</v>
      </c>
      <c r="I35" s="82" t="e">
        <f>SFP!#REF!-SFP!#REF!</f>
        <v>#REF!</v>
      </c>
    </row>
    <row r="36" spans="1:9" ht="13.5">
      <c r="A36" s="12"/>
      <c r="B36" s="7" t="s">
        <v>127</v>
      </c>
      <c r="C36" s="7"/>
      <c r="D36" s="7"/>
      <c r="G36" s="81">
        <f>'[1]SCF'!$F$51</f>
        <v>133707583</v>
      </c>
      <c r="H36" s="82">
        <v>143410594</v>
      </c>
      <c r="I36" s="82" t="e">
        <f>SFP!#REF!-SFP!#REF!</f>
        <v>#REF!</v>
      </c>
    </row>
    <row r="37" spans="1:11" ht="13.5">
      <c r="A37" s="12"/>
      <c r="B37" s="7" t="s">
        <v>106</v>
      </c>
      <c r="C37" s="7"/>
      <c r="D37" s="7"/>
      <c r="G37" s="81">
        <f>'[1]SCF'!$F$52</f>
        <v>-13224171</v>
      </c>
      <c r="H37" s="82">
        <v>-3372935</v>
      </c>
      <c r="I37" s="82">
        <v>-413908287</v>
      </c>
      <c r="K37" s="47"/>
    </row>
    <row r="38" spans="1:9" ht="13.5">
      <c r="A38" s="12"/>
      <c r="B38" s="7" t="s">
        <v>121</v>
      </c>
      <c r="C38" s="7"/>
      <c r="D38" s="7"/>
      <c r="G38" s="81">
        <f>'[1]SCF'!$F$53</f>
        <v>450825</v>
      </c>
      <c r="H38" s="82">
        <f>4677239230-4114940236</f>
        <v>562298994</v>
      </c>
      <c r="I38" s="82" t="e">
        <f>35363844-I24</f>
        <v>#REF!</v>
      </c>
    </row>
    <row r="39" spans="1:9" ht="13.5">
      <c r="A39" s="12"/>
      <c r="B39" s="27" t="s">
        <v>100</v>
      </c>
      <c r="C39" s="21"/>
      <c r="D39" s="21"/>
      <c r="E39" s="21"/>
      <c r="F39" s="21"/>
      <c r="G39" s="84">
        <f>SUM(G34:G38)</f>
        <v>117766390</v>
      </c>
      <c r="H39" s="85">
        <f>SUM(H34:H38)</f>
        <v>699267327</v>
      </c>
      <c r="I39" s="85" t="e">
        <f>SUM(I34:I38)</f>
        <v>#REF!</v>
      </c>
    </row>
    <row r="40" spans="1:9" ht="9.75" customHeight="1">
      <c r="A40" s="12"/>
      <c r="B40" s="14"/>
      <c r="C40" s="14"/>
      <c r="D40" s="14"/>
      <c r="E40" s="14"/>
      <c r="F40" s="14"/>
      <c r="G40" s="14"/>
      <c r="H40" s="24"/>
      <c r="I40" s="24"/>
    </row>
    <row r="41" spans="1:9" ht="13.5">
      <c r="A41" s="7"/>
      <c r="B41" s="14" t="s">
        <v>34</v>
      </c>
      <c r="C41" s="14"/>
      <c r="D41" s="14"/>
      <c r="E41" s="14"/>
      <c r="F41" s="14"/>
      <c r="G41" s="14"/>
      <c r="H41" s="7"/>
      <c r="I41" s="7"/>
    </row>
    <row r="42" spans="1:12" ht="13.5">
      <c r="A42" s="12"/>
      <c r="B42" s="88" t="s">
        <v>126</v>
      </c>
      <c r="C42" s="88"/>
      <c r="D42" s="88"/>
      <c r="E42" s="7"/>
      <c r="F42" s="7"/>
      <c r="G42" s="81">
        <v>-2209700469</v>
      </c>
      <c r="H42" s="82">
        <v>-382347224</v>
      </c>
      <c r="I42" s="34">
        <v>-404477542</v>
      </c>
      <c r="K42" s="47"/>
      <c r="L42" s="51"/>
    </row>
    <row r="43" spans="1:12" ht="13.5">
      <c r="A43" s="12"/>
      <c r="B43" s="88" t="s">
        <v>83</v>
      </c>
      <c r="C43" s="88"/>
      <c r="D43" s="88"/>
      <c r="E43" s="7"/>
      <c r="F43" s="7"/>
      <c r="G43" s="81">
        <f>'[1]SCF'!$F$63</f>
        <v>-873844547</v>
      </c>
      <c r="H43" s="82">
        <v>-159917300</v>
      </c>
      <c r="I43" s="82">
        <v>-167781661</v>
      </c>
      <c r="K43" s="47"/>
      <c r="L43" s="51"/>
    </row>
    <row r="44" spans="1:9" ht="13.5">
      <c r="A44" s="12"/>
      <c r="B44" s="27" t="s">
        <v>71</v>
      </c>
      <c r="C44" s="21"/>
      <c r="D44" s="21"/>
      <c r="E44" s="21"/>
      <c r="F44" s="125">
        <v>30</v>
      </c>
      <c r="G44" s="84">
        <f>SUM(G42:G43)</f>
        <v>-3083545016</v>
      </c>
      <c r="H44" s="85">
        <f>SUM(H42:H43)</f>
        <v>-542264524</v>
      </c>
      <c r="I44" s="85">
        <f>SUM(I42:I43)</f>
        <v>-572259203</v>
      </c>
    </row>
    <row r="45" spans="1:9" ht="9.75" customHeight="1">
      <c r="A45" s="12"/>
      <c r="B45" s="14"/>
      <c r="C45" s="14"/>
      <c r="D45" s="14"/>
      <c r="E45" s="14"/>
      <c r="F45" s="14"/>
      <c r="G45" s="14"/>
      <c r="H45" s="24"/>
      <c r="I45" s="24"/>
    </row>
    <row r="46" spans="1:9" ht="13.5">
      <c r="A46" s="12"/>
      <c r="B46" s="89" t="s">
        <v>101</v>
      </c>
      <c r="C46" s="14"/>
      <c r="D46" s="14"/>
      <c r="E46" s="14"/>
      <c r="F46" s="14"/>
      <c r="G46" s="33">
        <f>G44+G39+G31</f>
        <v>736329968</v>
      </c>
      <c r="H46" s="34">
        <f>H44+H39+H31</f>
        <v>120294092</v>
      </c>
      <c r="I46" s="34" t="e">
        <f>I44+I39+I31</f>
        <v>#REF!</v>
      </c>
    </row>
    <row r="47" spans="1:9" ht="7.5" customHeight="1">
      <c r="A47" s="12"/>
      <c r="B47" s="89"/>
      <c r="C47" s="14"/>
      <c r="D47" s="14"/>
      <c r="E47" s="14"/>
      <c r="F47" s="14"/>
      <c r="G47" s="14"/>
      <c r="H47" s="34"/>
      <c r="I47" s="34"/>
    </row>
    <row r="48" spans="1:9" ht="13.5">
      <c r="A48" s="12"/>
      <c r="B48" s="90" t="s">
        <v>72</v>
      </c>
      <c r="C48" s="91"/>
      <c r="D48" s="91"/>
      <c r="E48" s="91"/>
      <c r="F48" s="91"/>
      <c r="G48" s="86">
        <f>'[1]SCF'!$F$69</f>
        <v>162050572</v>
      </c>
      <c r="H48" s="87">
        <v>41756480</v>
      </c>
      <c r="I48" s="87">
        <v>588792349</v>
      </c>
    </row>
    <row r="49" spans="1:9" ht="9.75" customHeight="1">
      <c r="A49" s="12"/>
      <c r="B49" s="89"/>
      <c r="C49" s="14"/>
      <c r="D49" s="14"/>
      <c r="E49" s="14"/>
      <c r="F49" s="14"/>
      <c r="G49" s="14"/>
      <c r="H49" s="7"/>
      <c r="I49" s="7"/>
    </row>
    <row r="50" spans="1:9" ht="14.25" thickBot="1">
      <c r="A50" s="12"/>
      <c r="B50" s="92" t="s">
        <v>73</v>
      </c>
      <c r="C50" s="35"/>
      <c r="D50" s="35"/>
      <c r="E50" s="35"/>
      <c r="F50" s="93">
        <v>4</v>
      </c>
      <c r="G50" s="94">
        <f>SUM(G46:G48)</f>
        <v>898380540</v>
      </c>
      <c r="H50" s="95">
        <f>SUM(H46:H48)</f>
        <v>162050572</v>
      </c>
      <c r="I50" s="95" t="e">
        <f>SUM(I46:I48)</f>
        <v>#REF!</v>
      </c>
    </row>
    <row r="51" spans="1:9" ht="6.75" customHeight="1" thickTop="1">
      <c r="A51" s="12"/>
      <c r="B51" s="89"/>
      <c r="C51" s="14"/>
      <c r="D51" s="14"/>
      <c r="E51" s="14"/>
      <c r="F51" s="14"/>
      <c r="G51" s="14"/>
      <c r="H51" s="7"/>
      <c r="I51" s="7"/>
    </row>
    <row r="52" spans="1:10" ht="13.5">
      <c r="A52" s="5"/>
      <c r="B52" s="149" t="s">
        <v>98</v>
      </c>
      <c r="C52" s="149"/>
      <c r="D52" s="149"/>
      <c r="E52" s="149"/>
      <c r="F52" s="149"/>
      <c r="G52" s="149"/>
      <c r="H52" s="149"/>
      <c r="I52" s="149"/>
      <c r="J52" s="98"/>
    </row>
    <row r="53" spans="1:9" ht="15">
      <c r="A53" s="5"/>
      <c r="D53" s="5"/>
      <c r="E53" s="96"/>
      <c r="F53" s="96"/>
      <c r="G53" s="96"/>
      <c r="H53" s="96"/>
      <c r="I53" s="99"/>
    </row>
    <row r="54" spans="1:9" ht="13.5">
      <c r="A54" s="5"/>
      <c r="D54" s="5"/>
      <c r="E54" s="96"/>
      <c r="F54" s="96"/>
      <c r="G54" s="96"/>
      <c r="H54" s="96"/>
      <c r="I54" s="2"/>
    </row>
    <row r="55" spans="2:9" ht="13.5">
      <c r="B55" s="13"/>
      <c r="C55" s="13"/>
      <c r="D55" s="3"/>
      <c r="E55" s="3"/>
      <c r="F55" s="3"/>
      <c r="G55" s="3"/>
      <c r="H55" s="5"/>
      <c r="I55" s="5"/>
    </row>
    <row r="56" spans="2:9" ht="13.5">
      <c r="B56" s="13"/>
      <c r="C56" s="13"/>
      <c r="D56" s="3"/>
      <c r="E56" s="3"/>
      <c r="F56" s="3"/>
      <c r="G56" s="3"/>
      <c r="H56" s="5"/>
      <c r="I56" s="5"/>
    </row>
    <row r="57" spans="2:9" ht="13.5">
      <c r="B57" s="36"/>
      <c r="C57" s="36"/>
      <c r="D57" s="5"/>
      <c r="E57" s="3"/>
      <c r="F57" s="3"/>
      <c r="G57" s="3"/>
      <c r="H57" s="5"/>
      <c r="I57" s="5"/>
    </row>
    <row r="58" spans="2:9" ht="13.5">
      <c r="B58" s="36"/>
      <c r="C58" s="36"/>
      <c r="D58" s="5"/>
      <c r="E58" s="3"/>
      <c r="F58" s="3"/>
      <c r="G58" s="3"/>
      <c r="H58" s="5"/>
      <c r="I58" s="5"/>
    </row>
    <row r="59" spans="2:9" ht="13.5">
      <c r="B59" s="36"/>
      <c r="C59" s="36"/>
      <c r="D59" s="5"/>
      <c r="E59" s="3"/>
      <c r="F59" s="3"/>
      <c r="G59" s="3"/>
      <c r="H59" s="5"/>
      <c r="I59" s="5"/>
    </row>
    <row r="60" spans="2:9" ht="13.5">
      <c r="B60" s="13"/>
      <c r="C60" s="36"/>
      <c r="D60" s="5"/>
      <c r="E60" s="3"/>
      <c r="F60" s="3"/>
      <c r="G60" s="3"/>
      <c r="H60" s="5"/>
      <c r="I60" s="5"/>
    </row>
    <row r="61" spans="2:9" ht="13.5">
      <c r="B61" s="13"/>
      <c r="C61" s="36"/>
      <c r="D61" s="5"/>
      <c r="E61" s="3"/>
      <c r="F61" s="3"/>
      <c r="G61" s="3"/>
      <c r="H61" s="5"/>
      <c r="I61" s="5"/>
    </row>
    <row r="62" ht="13.5">
      <c r="A62" s="12"/>
    </row>
    <row r="63" ht="13.5">
      <c r="A63" s="12"/>
    </row>
    <row r="64" spans="1:9" ht="13.5" hidden="1">
      <c r="A64" s="12"/>
      <c r="C64" s="14"/>
      <c r="D64" s="14"/>
      <c r="E64" s="14"/>
      <c r="F64" s="14"/>
      <c r="G64" s="14"/>
      <c r="H64" s="7"/>
      <c r="I64" s="7"/>
    </row>
    <row r="65" spans="1:9" ht="13.5" hidden="1">
      <c r="A65" s="12"/>
      <c r="C65" s="14"/>
      <c r="D65" s="14"/>
      <c r="E65" s="97"/>
      <c r="F65" s="97"/>
      <c r="G65" s="97"/>
      <c r="H65" s="97"/>
      <c r="I65" s="97"/>
    </row>
    <row r="66" spans="1:9" ht="13.5">
      <c r="A66" s="12"/>
      <c r="B66" s="14"/>
      <c r="C66" s="14"/>
      <c r="D66" s="14"/>
      <c r="E66" s="14"/>
      <c r="F66" s="14"/>
      <c r="G66" s="14"/>
      <c r="H66" s="7"/>
      <c r="I66" s="7"/>
    </row>
    <row r="68" ht="13.5">
      <c r="O68" s="143"/>
    </row>
    <row r="69" ht="13.5">
      <c r="O69" s="144"/>
    </row>
    <row r="70" ht="13.5">
      <c r="O70" s="143"/>
    </row>
    <row r="71" ht="13.5">
      <c r="O71" s="144"/>
    </row>
    <row r="72" ht="13.5">
      <c r="O72" s="143"/>
    </row>
    <row r="73" ht="13.5">
      <c r="O73" s="144"/>
    </row>
    <row r="74" ht="13.5">
      <c r="O74" s="145"/>
    </row>
    <row r="76" ht="13.5">
      <c r="O76" s="114"/>
    </row>
  </sheetData>
  <sheetProtection/>
  <mergeCells count="7">
    <mergeCell ref="B52:I52"/>
    <mergeCell ref="A1:I1"/>
    <mergeCell ref="A2:I2"/>
    <mergeCell ref="A3:I3"/>
    <mergeCell ref="A4:I4"/>
    <mergeCell ref="B6:E6"/>
    <mergeCell ref="F6:F7"/>
  </mergeCells>
  <printOptions/>
  <pageMargins left="1.25" right="1" top="1" bottom="1" header="0.3" footer="0.8"/>
  <pageSetup firstPageNumber="9" useFirstPageNumber="1" fitToHeight="0" fitToWidth="1" horizontalDpi="600" verticalDpi="600" orientation="portrait" scale="78" r:id="rId1"/>
  <headerFooter scaleWithDoc="0">
    <oddFooter>&amp;R&amp;"Arial,Regular"&amp;10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subject/>
  <dc:creator>COA-AFP Retirement and Separation Benefits System</dc:creator>
  <cp:keywords>CGS-Cluster 2</cp:keywords>
  <dc:description/>
  <cp:lastModifiedBy>GSIS</cp:lastModifiedBy>
  <cp:lastPrinted>2020-08-20T02:32:29Z</cp:lastPrinted>
  <dcterms:created xsi:type="dcterms:W3CDTF">2011-07-28T02:59:07Z</dcterms:created>
  <dcterms:modified xsi:type="dcterms:W3CDTF">2020-08-20T03:45:56Z</dcterms:modified>
  <cp:category>Annual Audit Report</cp:category>
  <cp:version/>
  <cp:contentType/>
  <cp:contentStatus/>
</cp:coreProperties>
</file>